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frk04\Desktop\frk_hp\img\"/>
    </mc:Choice>
  </mc:AlternateContent>
  <xr:revisionPtr revIDLastSave="0" documentId="8_{4D5008EE-5EBC-495B-92DD-47A0DB3747A5}" xr6:coauthVersionLast="47" xr6:coauthVersionMax="47" xr10:uidLastSave="{00000000-0000-0000-0000-000000000000}"/>
  <bookViews>
    <workbookView xWindow="4035" yWindow="570" windowWidth="23160" windowHeight="13680" tabRatio="821" xr2:uid="{00000000-000D-0000-FFFF-FFFF00000000}"/>
  </bookViews>
  <sheets>
    <sheet name="★使い方" sheetId="106" r:id="rId1"/>
    <sheet name="紹介元先 (年度)" sheetId="20" r:id="rId2"/>
    <sheet name="推移" sheetId="66" r:id="rId3"/>
    <sheet name="4" sheetId="43" r:id="rId4"/>
    <sheet name="5" sheetId="95" r:id="rId5"/>
    <sheet name="6" sheetId="96" r:id="rId6"/>
    <sheet name="7" sheetId="97" r:id="rId7"/>
    <sheet name="8" sheetId="98" r:id="rId8"/>
    <sheet name="9" sheetId="99" r:id="rId9"/>
    <sheet name="10" sheetId="100" r:id="rId10"/>
    <sheet name="11" sheetId="101" r:id="rId11"/>
    <sheet name="12" sheetId="102" r:id="rId12"/>
    <sheet name="1" sheetId="103" r:id="rId13"/>
    <sheet name="2" sheetId="105" r:id="rId14"/>
    <sheet name="3" sheetId="104" r:id="rId15"/>
    <sheet name="回転率目安" sheetId="41" r:id="rId16"/>
    <sheet name="計算方法" sheetId="22" r:id="rId17"/>
  </sheets>
  <externalReferences>
    <externalReference r:id="rId18"/>
    <externalReference r:id="rId19"/>
  </externalReferences>
  <definedNames>
    <definedName name="_xlnm.Print_Area" localSheetId="12">'1'!$A$1:$BG$59</definedName>
    <definedName name="_xlnm.Print_Area" localSheetId="9">'10'!$A$1:$BG$59</definedName>
    <definedName name="_xlnm.Print_Area" localSheetId="10">'11'!$A$1:$BG$59</definedName>
    <definedName name="_xlnm.Print_Area" localSheetId="11">'12'!$A$1:$BG$59</definedName>
    <definedName name="_xlnm.Print_Area" localSheetId="13">'2'!$A$1:$BG$59</definedName>
    <definedName name="_xlnm.Print_Area" localSheetId="14">'3'!$A$1:$BG$59</definedName>
    <definedName name="_xlnm.Print_Area" localSheetId="3">'4'!$A$1:$BG$59</definedName>
    <definedName name="_xlnm.Print_Area" localSheetId="4">'5'!$A$1:$BG$59</definedName>
    <definedName name="_xlnm.Print_Area" localSheetId="5">'6'!$A$1:$BG$59</definedName>
    <definedName name="_xlnm.Print_Area" localSheetId="6">'7'!$A$1:$BG$59</definedName>
    <definedName name="_xlnm.Print_Area" localSheetId="7">'8'!$A$1:$BG$59</definedName>
    <definedName name="_xlnm.Print_Area" localSheetId="8">'9'!$A$1:$BG$59</definedName>
    <definedName name="_xlnm.Print_Area" localSheetId="16">計算方法!$A:$R</definedName>
    <definedName name="ST配置" localSheetId="12">'1'!$BN$55:$BN$56</definedName>
    <definedName name="ST配置" localSheetId="9">'10'!$BN$55:$BN$56</definedName>
    <definedName name="ST配置" localSheetId="10">'11'!$BN$55:$BN$56</definedName>
    <definedName name="ST配置" localSheetId="11">'12'!$BN$55:$BN$56</definedName>
    <definedName name="ST配置" localSheetId="13">'2'!$BN$55:$BN$56</definedName>
    <definedName name="ST配置" localSheetId="14">'3'!$BN$55:$BN$56</definedName>
    <definedName name="ST配置" localSheetId="4">'5'!$BN$55:$BN$56</definedName>
    <definedName name="ST配置" localSheetId="5">'6'!$BN$55:$BN$56</definedName>
    <definedName name="ST配置" localSheetId="6">'7'!$BN$55:$BN$56</definedName>
    <definedName name="ST配置" localSheetId="7">'8'!$BN$55:$BN$56</definedName>
    <definedName name="ST配置" localSheetId="8">'9'!$BN$55:$BN$56</definedName>
    <definedName name="ST配置">'4'!$BN$55:$BN$56</definedName>
    <definedName name="ショートステイ" localSheetId="12">'1'!$BK$55:$BK$56</definedName>
    <definedName name="ショートステイ" localSheetId="9">'10'!$BK$55:$BK$56</definedName>
    <definedName name="ショートステイ" localSheetId="10">'11'!$BK$55:$BK$56</definedName>
    <definedName name="ショートステイ" localSheetId="11">'12'!$BK$55:$BK$56</definedName>
    <definedName name="ショートステイ" localSheetId="13">'2'!$BK$55:$BK$56</definedName>
    <definedName name="ショートステイ" localSheetId="14">'3'!$BK$55:$BK$56</definedName>
    <definedName name="ショートステイ" localSheetId="4">'5'!$BK$55:$BK$56</definedName>
    <definedName name="ショートステイ" localSheetId="5">'6'!$BK$55:$BK$56</definedName>
    <definedName name="ショートステイ" localSheetId="6">'7'!$BK$55:$BK$56</definedName>
    <definedName name="ショートステイ" localSheetId="7">'8'!$BK$55:$BK$56</definedName>
    <definedName name="ショートステイ" localSheetId="8">'9'!$BK$55:$BK$56</definedName>
    <definedName name="ショートステイ">'4'!$BK$55:$BK$56</definedName>
    <definedName name="退所先" localSheetId="12">'1'!#REF!</definedName>
    <definedName name="退所先" localSheetId="9">'10'!#REF!</definedName>
    <definedName name="退所先" localSheetId="10">'11'!#REF!</definedName>
    <definedName name="退所先" localSheetId="11">'12'!#REF!</definedName>
    <definedName name="退所先" localSheetId="13">'2'!#REF!</definedName>
    <definedName name="退所先" localSheetId="14">'3'!#REF!</definedName>
    <definedName name="退所先" localSheetId="3">'4'!#REF!</definedName>
    <definedName name="退所先" localSheetId="4">'5'!#REF!</definedName>
    <definedName name="退所先" localSheetId="5">'6'!#REF!</definedName>
    <definedName name="退所先" localSheetId="6">'7'!#REF!</definedName>
    <definedName name="退所先" localSheetId="7">'8'!#REF!</definedName>
    <definedName name="退所先" localSheetId="8">'9'!#REF!</definedName>
    <definedName name="退所先" localSheetId="1">'[1]H27.1'!#REF!</definedName>
    <definedName name="退所先">'[2]H27.1'!#REF!</definedName>
    <definedName name="通所リハ" localSheetId="12">'1'!$BL$55:$BL$56</definedName>
    <definedName name="通所リハ" localSheetId="9">'10'!$BL$55:$BL$56</definedName>
    <definedName name="通所リハ" localSheetId="10">'11'!$BL$55:$BL$56</definedName>
    <definedName name="通所リハ" localSheetId="11">'12'!$BL$55:$BL$56</definedName>
    <definedName name="通所リハ" localSheetId="13">'2'!$BL$55:$BL$56</definedName>
    <definedName name="通所リハ" localSheetId="14">'3'!$BL$55:$BL$56</definedName>
    <definedName name="通所リハ" localSheetId="4">'5'!$BL$55:$BL$56</definedName>
    <definedName name="通所リハ" localSheetId="5">'6'!$BL$55:$BL$56</definedName>
    <definedName name="通所リハ" localSheetId="6">'7'!$BL$55:$BL$56</definedName>
    <definedName name="通所リハ" localSheetId="7">'8'!$BL$55:$BL$56</definedName>
    <definedName name="通所リハ" localSheetId="8">'9'!$BL$55:$BL$56</definedName>
    <definedName name="通所リハ">'4'!$BL$55:$BL$56</definedName>
    <definedName name="転帰" localSheetId="12">'1'!$BL$4:$BL$14</definedName>
    <definedName name="転帰" localSheetId="9">'10'!$BL$4:$BL$14</definedName>
    <definedName name="転帰" localSheetId="10">'11'!$BL$4:$BL$14</definedName>
    <definedName name="転帰" localSheetId="11">'12'!$BL$4:$BL$14</definedName>
    <definedName name="転帰" localSheetId="13">'2'!$BL$4:$BL$14</definedName>
    <definedName name="転帰" localSheetId="14">'3'!$BL$4:$BL$14</definedName>
    <definedName name="転帰" localSheetId="3">'4'!$BL$4:$BL$14</definedName>
    <definedName name="転帰" localSheetId="4">'5'!$BL$4:$BL$14</definedName>
    <definedName name="転帰" localSheetId="5">'6'!$BL$4:$BL$14</definedName>
    <definedName name="転帰" localSheetId="6">'7'!$BL$4:$BL$14</definedName>
    <definedName name="転帰" localSheetId="7">'8'!$BL$4:$BL$14</definedName>
    <definedName name="転帰" localSheetId="8">'9'!$BL$4:$BL$14</definedName>
    <definedName name="入所元" localSheetId="12">'1'!$BK$4:$BK$14</definedName>
    <definedName name="入所元" localSheetId="9">'10'!$BK$4:$BK$14</definedName>
    <definedName name="入所元" localSheetId="10">'11'!$BK$4:$BK$14</definedName>
    <definedName name="入所元" localSheetId="11">'12'!$BK$4:$BK$14</definedName>
    <definedName name="入所元" localSheetId="13">'2'!$BK$4:$BK$14</definedName>
    <definedName name="入所元" localSheetId="14">'3'!$BK$4:$BK$14</definedName>
    <definedName name="入所元" localSheetId="3">'4'!$BK$4:$BK$14</definedName>
    <definedName name="入所元" localSheetId="4">'5'!$BK$4:$BK$14</definedName>
    <definedName name="入所元" localSheetId="5">'6'!$BK$4:$BK$14</definedName>
    <definedName name="入所元" localSheetId="6">'7'!$BK$4:$BK$14</definedName>
    <definedName name="入所元" localSheetId="7">'8'!$BK$4:$BK$14</definedName>
    <definedName name="入所元" localSheetId="8">'9'!$BK$4:$BK$14</definedName>
    <definedName name="訪問リハ" localSheetId="12">'1'!$BM$55:$BM$56</definedName>
    <definedName name="訪問リハ" localSheetId="9">'10'!$BM$55:$BM$56</definedName>
    <definedName name="訪問リハ" localSheetId="10">'11'!$BM$55:$BM$56</definedName>
    <definedName name="訪問リハ" localSheetId="11">'12'!$BM$55:$BM$56</definedName>
    <definedName name="訪問リハ" localSheetId="13">'2'!$BM$55:$BM$56</definedName>
    <definedName name="訪問リハ" localSheetId="14">'3'!$BM$55:$BM$56</definedName>
    <definedName name="訪問リハ" localSheetId="4">'5'!$BM$55:$BM$56</definedName>
    <definedName name="訪問リハ" localSheetId="5">'6'!$BM$55:$BM$56</definedName>
    <definedName name="訪問リハ" localSheetId="6">'7'!$BM$55:$BM$56</definedName>
    <definedName name="訪問リハ" localSheetId="7">'8'!$BM$55:$BM$56</definedName>
    <definedName name="訪問リハ" localSheetId="8">'9'!$BM$55:$BM$56</definedName>
    <definedName name="訪問リハ">'4'!$BM$55:$BM$56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" i="41" l="1"/>
  <c r="J19" i="41"/>
  <c r="J18" i="41"/>
  <c r="J17" i="41"/>
  <c r="J16" i="41"/>
  <c r="J15" i="41"/>
  <c r="J14" i="41"/>
  <c r="J13" i="41"/>
  <c r="J12" i="41"/>
  <c r="J11" i="41"/>
  <c r="J10" i="41"/>
  <c r="J9" i="41"/>
  <c r="J8" i="41"/>
  <c r="J7" i="41"/>
  <c r="J6" i="41"/>
  <c r="J5" i="41"/>
  <c r="H20" i="41"/>
  <c r="H19" i="41"/>
  <c r="H18" i="41"/>
  <c r="H17" i="41"/>
  <c r="H16" i="41"/>
  <c r="H15" i="41"/>
  <c r="H14" i="41"/>
  <c r="H13" i="41"/>
  <c r="H12" i="41"/>
  <c r="H11" i="41"/>
  <c r="H10" i="41"/>
  <c r="H9" i="41"/>
  <c r="H8" i="41"/>
  <c r="H7" i="41"/>
  <c r="H6" i="41"/>
  <c r="H5" i="41"/>
  <c r="F20" i="41"/>
  <c r="F19" i="41"/>
  <c r="F18" i="41"/>
  <c r="F17" i="41"/>
  <c r="F16" i="41"/>
  <c r="F15" i="41"/>
  <c r="F14" i="41"/>
  <c r="F13" i="41"/>
  <c r="F12" i="41"/>
  <c r="F11" i="41"/>
  <c r="F10" i="41"/>
  <c r="F9" i="41"/>
  <c r="F8" i="41"/>
  <c r="F7" i="41"/>
  <c r="F6" i="41"/>
  <c r="F5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8" i="41"/>
  <c r="D7" i="41"/>
  <c r="D6" i="41"/>
  <c r="D5" i="41"/>
  <c r="N54" i="105"/>
  <c r="S54" i="105" s="1" a="1"/>
  <c r="S54" i="105" s="1"/>
  <c r="M8" i="66" s="1"/>
  <c r="H51" i="105"/>
  <c r="S51" i="105" s="1"/>
  <c r="M5" i="66" s="1"/>
  <c r="H50" i="105"/>
  <c r="S50" i="105" s="1"/>
  <c r="M4" i="66" s="1"/>
  <c r="Z48" i="105"/>
  <c r="X48" i="105"/>
  <c r="U48" i="105"/>
  <c r="R48" i="105"/>
  <c r="Q48" i="105"/>
  <c r="H53" i="105" s="1"/>
  <c r="P48" i="105"/>
  <c r="O48" i="105"/>
  <c r="M48" i="105"/>
  <c r="K48" i="105"/>
  <c r="J48" i="105"/>
  <c r="H52" i="105" s="1"/>
  <c r="S52" i="105" s="1"/>
  <c r="M6" i="66" s="1"/>
  <c r="H48" i="105"/>
  <c r="F48" i="105"/>
  <c r="H59" i="105" s="1"/>
  <c r="D48" i="105"/>
  <c r="C48" i="105"/>
  <c r="B48" i="105"/>
  <c r="A47" i="105"/>
  <c r="A46" i="105"/>
  <c r="A45" i="105"/>
  <c r="A44" i="105"/>
  <c r="A43" i="105"/>
  <c r="A42" i="105"/>
  <c r="BB38" i="105"/>
  <c r="AY38" i="105"/>
  <c r="AV38" i="105"/>
  <c r="AS38" i="105"/>
  <c r="AM38" i="105"/>
  <c r="AJ38" i="105"/>
  <c r="AG38" i="105"/>
  <c r="AD38" i="105"/>
  <c r="AA38" i="105"/>
  <c r="AP38" i="105" s="1"/>
  <c r="T38" i="105"/>
  <c r="Q38" i="105"/>
  <c r="N38" i="105"/>
  <c r="K38" i="105"/>
  <c r="H38" i="105"/>
  <c r="E38" i="105"/>
  <c r="C38" i="105"/>
  <c r="A38" i="105"/>
  <c r="F35" i="105"/>
  <c r="D35" i="105"/>
  <c r="C35" i="105"/>
  <c r="B35" i="105"/>
  <c r="N54" i="104"/>
  <c r="S54" i="104" s="1" a="1"/>
  <c r="S54" i="104" s="1"/>
  <c r="N8" i="66" s="1"/>
  <c r="H51" i="104"/>
  <c r="H50" i="104"/>
  <c r="N50" i="104" s="1"/>
  <c r="Z48" i="104"/>
  <c r="X48" i="104"/>
  <c r="U48" i="104"/>
  <c r="R48" i="104"/>
  <c r="Q48" i="104"/>
  <c r="H53" i="104" s="1"/>
  <c r="P48" i="104"/>
  <c r="O48" i="104"/>
  <c r="M48" i="104"/>
  <c r="K48" i="104"/>
  <c r="J48" i="104"/>
  <c r="H48" i="104"/>
  <c r="F48" i="104"/>
  <c r="D48" i="104"/>
  <c r="C48" i="104"/>
  <c r="B48" i="104"/>
  <c r="A47" i="104"/>
  <c r="A46" i="104"/>
  <c r="A45" i="104"/>
  <c r="A44" i="104"/>
  <c r="A43" i="104"/>
  <c r="A42" i="104"/>
  <c r="BB38" i="104"/>
  <c r="AY38" i="104"/>
  <c r="AV38" i="104"/>
  <c r="AS38" i="104"/>
  <c r="AM38" i="104"/>
  <c r="AJ38" i="104"/>
  <c r="AG38" i="104"/>
  <c r="AD38" i="104"/>
  <c r="AA38" i="104"/>
  <c r="T38" i="104"/>
  <c r="Q38" i="104"/>
  <c r="N38" i="104"/>
  <c r="K38" i="104"/>
  <c r="H38" i="104"/>
  <c r="E38" i="104"/>
  <c r="C38" i="104"/>
  <c r="A38" i="104"/>
  <c r="F35" i="104"/>
  <c r="D35" i="104"/>
  <c r="C35" i="104"/>
  <c r="B35" i="104"/>
  <c r="N54" i="103"/>
  <c r="S54" i="103" s="1" a="1"/>
  <c r="S54" i="103" s="1"/>
  <c r="L8" i="66" s="1"/>
  <c r="S53" i="103"/>
  <c r="L7" i="66" s="1"/>
  <c r="H53" i="103"/>
  <c r="N53" i="103" s="1"/>
  <c r="H51" i="103"/>
  <c r="S51" i="103" s="1"/>
  <c r="L5" i="66" s="1"/>
  <c r="H50" i="103"/>
  <c r="S50" i="103" s="1"/>
  <c r="L4" i="66" s="1"/>
  <c r="Z48" i="103"/>
  <c r="X48" i="103"/>
  <c r="U48" i="103"/>
  <c r="R48" i="103"/>
  <c r="Q48" i="103"/>
  <c r="P48" i="103"/>
  <c r="O48" i="103"/>
  <c r="M48" i="103"/>
  <c r="K48" i="103"/>
  <c r="J48" i="103"/>
  <c r="H52" i="103" s="1"/>
  <c r="S52" i="103" s="1"/>
  <c r="L6" i="66" s="1"/>
  <c r="H48" i="103"/>
  <c r="F48" i="103"/>
  <c r="D48" i="103"/>
  <c r="C48" i="103"/>
  <c r="H57" i="103" s="1"/>
  <c r="B48" i="103"/>
  <c r="H58" i="103" s="1"/>
  <c r="A47" i="103"/>
  <c r="A46" i="103"/>
  <c r="A45" i="103"/>
  <c r="A44" i="103"/>
  <c r="A43" i="103"/>
  <c r="A42" i="103"/>
  <c r="BB38" i="103"/>
  <c r="AY38" i="103"/>
  <c r="AV38" i="103"/>
  <c r="AS38" i="103"/>
  <c r="AM38" i="103"/>
  <c r="AJ38" i="103"/>
  <c r="AG38" i="103"/>
  <c r="AD38" i="103"/>
  <c r="AA38" i="103"/>
  <c r="T38" i="103"/>
  <c r="Q38" i="103"/>
  <c r="N38" i="103"/>
  <c r="K38" i="103"/>
  <c r="H38" i="103"/>
  <c r="E38" i="103"/>
  <c r="C38" i="103"/>
  <c r="A38" i="103"/>
  <c r="W38" i="103" s="1"/>
  <c r="F35" i="103"/>
  <c r="D35" i="103"/>
  <c r="C35" i="103"/>
  <c r="B35" i="103"/>
  <c r="N54" i="102"/>
  <c r="S54" i="102" s="1" a="1"/>
  <c r="S54" i="102" s="1"/>
  <c r="K8" i="66" s="1"/>
  <c r="H51" i="102"/>
  <c r="S51" i="102" s="1"/>
  <c r="K5" i="66" s="1"/>
  <c r="H50" i="102"/>
  <c r="S50" i="102" s="1"/>
  <c r="K4" i="66" s="1"/>
  <c r="Z48" i="102"/>
  <c r="X48" i="102"/>
  <c r="H55" i="102" s="1"/>
  <c r="U48" i="102"/>
  <c r="R48" i="102"/>
  <c r="Q48" i="102"/>
  <c r="H53" i="102" s="1"/>
  <c r="P48" i="102"/>
  <c r="O48" i="102"/>
  <c r="M48" i="102"/>
  <c r="K48" i="102"/>
  <c r="J48" i="102"/>
  <c r="H52" i="102" s="1"/>
  <c r="S52" i="102" s="1"/>
  <c r="K6" i="66" s="1"/>
  <c r="H48" i="102"/>
  <c r="F48" i="102"/>
  <c r="H59" i="102" s="1"/>
  <c r="D48" i="102"/>
  <c r="H58" i="102" s="1"/>
  <c r="C48" i="102"/>
  <c r="H57" i="102" s="1"/>
  <c r="B48" i="102"/>
  <c r="A47" i="102"/>
  <c r="A46" i="102"/>
  <c r="A45" i="102"/>
  <c r="A44" i="102"/>
  <c r="A43" i="102"/>
  <c r="A42" i="102"/>
  <c r="BB38" i="102"/>
  <c r="AY38" i="102"/>
  <c r="AV38" i="102"/>
  <c r="AS38" i="102"/>
  <c r="AM38" i="102"/>
  <c r="AJ38" i="102"/>
  <c r="AG38" i="102"/>
  <c r="AD38" i="102"/>
  <c r="AA38" i="102"/>
  <c r="T38" i="102"/>
  <c r="Q38" i="102"/>
  <c r="N38" i="102"/>
  <c r="K38" i="102"/>
  <c r="H38" i="102"/>
  <c r="E38" i="102"/>
  <c r="C38" i="102"/>
  <c r="A38" i="102"/>
  <c r="W38" i="102" s="1"/>
  <c r="F35" i="102"/>
  <c r="D35" i="102"/>
  <c r="C35" i="102"/>
  <c r="B35" i="102"/>
  <c r="N54" i="101"/>
  <c r="S54" i="101" s="1" a="1"/>
  <c r="S54" i="101" s="1"/>
  <c r="J8" i="66" s="1"/>
  <c r="H51" i="101"/>
  <c r="S51" i="101" s="1"/>
  <c r="J5" i="66" s="1"/>
  <c r="H50" i="101"/>
  <c r="S50" i="101" s="1"/>
  <c r="J4" i="66" s="1"/>
  <c r="Z48" i="101"/>
  <c r="H56" i="101" s="1"/>
  <c r="S56" i="101" s="1"/>
  <c r="J10" i="66" s="1"/>
  <c r="X48" i="101"/>
  <c r="U48" i="101"/>
  <c r="R48" i="101"/>
  <c r="Q48" i="101"/>
  <c r="H53" i="101" s="1"/>
  <c r="P48" i="101"/>
  <c r="O48" i="101"/>
  <c r="M48" i="101"/>
  <c r="K48" i="101"/>
  <c r="J48" i="101"/>
  <c r="H52" i="101" s="1"/>
  <c r="S52" i="101" s="1"/>
  <c r="J6" i="66" s="1"/>
  <c r="H48" i="101"/>
  <c r="F48" i="101"/>
  <c r="H59" i="101" s="1"/>
  <c r="D48" i="101"/>
  <c r="H58" i="101" s="1"/>
  <c r="C48" i="101"/>
  <c r="B48" i="101"/>
  <c r="A47" i="101"/>
  <c r="A46" i="101"/>
  <c r="A45" i="101"/>
  <c r="A44" i="101"/>
  <c r="A43" i="101"/>
  <c r="A42" i="101"/>
  <c r="BB38" i="101"/>
  <c r="AY38" i="101"/>
  <c r="AV38" i="101"/>
  <c r="AS38" i="101"/>
  <c r="AM38" i="101"/>
  <c r="AJ38" i="101"/>
  <c r="AG38" i="101"/>
  <c r="AD38" i="101"/>
  <c r="AA38" i="101"/>
  <c r="AP38" i="101" s="1"/>
  <c r="T38" i="101"/>
  <c r="Q38" i="101"/>
  <c r="N38" i="101"/>
  <c r="K38" i="101"/>
  <c r="H38" i="101"/>
  <c r="E38" i="101"/>
  <c r="C38" i="101"/>
  <c r="A38" i="101"/>
  <c r="F35" i="101"/>
  <c r="D35" i="101"/>
  <c r="C35" i="101"/>
  <c r="B35" i="101"/>
  <c r="S54" i="100" a="1"/>
  <c r="S54" i="100" s="1"/>
  <c r="I8" i="66" s="1"/>
  <c r="N54" i="100"/>
  <c r="H51" i="100"/>
  <c r="S51" i="100" s="1"/>
  <c r="I5" i="66" s="1"/>
  <c r="H50" i="100"/>
  <c r="S50" i="100" s="1"/>
  <c r="I4" i="66" s="1"/>
  <c r="Z48" i="100"/>
  <c r="X48" i="100"/>
  <c r="U48" i="100"/>
  <c r="R48" i="100"/>
  <c r="H55" i="100" s="1"/>
  <c r="Q48" i="100"/>
  <c r="H53" i="100" s="1"/>
  <c r="P48" i="100"/>
  <c r="O48" i="100"/>
  <c r="M48" i="100"/>
  <c r="K48" i="100"/>
  <c r="J48" i="100"/>
  <c r="H52" i="100" s="1"/>
  <c r="S52" i="100" s="1"/>
  <c r="I6" i="66" s="1"/>
  <c r="H48" i="100"/>
  <c r="F48" i="100"/>
  <c r="H59" i="100" s="1"/>
  <c r="D48" i="100"/>
  <c r="C48" i="100"/>
  <c r="B48" i="100"/>
  <c r="H58" i="100" s="1"/>
  <c r="A47" i="100"/>
  <c r="A46" i="100"/>
  <c r="A45" i="100"/>
  <c r="A44" i="100"/>
  <c r="A43" i="100"/>
  <c r="A42" i="100"/>
  <c r="BB38" i="100"/>
  <c r="AY38" i="100"/>
  <c r="AV38" i="100"/>
  <c r="AS38" i="100"/>
  <c r="AM38" i="100"/>
  <c r="AJ38" i="100"/>
  <c r="AG38" i="100"/>
  <c r="AD38" i="100"/>
  <c r="AA38" i="100"/>
  <c r="AP38" i="100" s="1"/>
  <c r="T38" i="100"/>
  <c r="Q38" i="100"/>
  <c r="N38" i="100"/>
  <c r="K38" i="100"/>
  <c r="H38" i="100"/>
  <c r="E38" i="100"/>
  <c r="C38" i="100"/>
  <c r="A38" i="100"/>
  <c r="F35" i="100"/>
  <c r="D35" i="100"/>
  <c r="C35" i="100"/>
  <c r="B35" i="100"/>
  <c r="N54" i="99"/>
  <c r="S54" i="99" s="1" a="1"/>
  <c r="S54" i="99" s="1"/>
  <c r="H8" i="66" s="1"/>
  <c r="H51" i="99"/>
  <c r="S51" i="99" s="1"/>
  <c r="H5" i="66" s="1"/>
  <c r="H50" i="99"/>
  <c r="S50" i="99" s="1"/>
  <c r="H4" i="66" s="1"/>
  <c r="Z48" i="99"/>
  <c r="X48" i="99"/>
  <c r="U48" i="99"/>
  <c r="R48" i="99"/>
  <c r="Q48" i="99"/>
  <c r="H53" i="99" s="1"/>
  <c r="P48" i="99"/>
  <c r="O48" i="99"/>
  <c r="M48" i="99"/>
  <c r="K48" i="99"/>
  <c r="J48" i="99"/>
  <c r="H52" i="99" s="1"/>
  <c r="S52" i="99" s="1"/>
  <c r="H6" i="66" s="1"/>
  <c r="H48" i="99"/>
  <c r="F48" i="99"/>
  <c r="H59" i="99" s="1"/>
  <c r="D48" i="99"/>
  <c r="H58" i="99" s="1"/>
  <c r="C48" i="99"/>
  <c r="H57" i="99" s="1"/>
  <c r="B48" i="99"/>
  <c r="A47" i="99"/>
  <c r="A46" i="99"/>
  <c r="A45" i="99"/>
  <c r="A44" i="99"/>
  <c r="A43" i="99"/>
  <c r="A42" i="99"/>
  <c r="BB38" i="99"/>
  <c r="AY38" i="99"/>
  <c r="AV38" i="99"/>
  <c r="AS38" i="99"/>
  <c r="AM38" i="99"/>
  <c r="AJ38" i="99"/>
  <c r="AG38" i="99"/>
  <c r="AD38" i="99"/>
  <c r="AA38" i="99"/>
  <c r="AP38" i="99" s="1"/>
  <c r="T38" i="99"/>
  <c r="Q38" i="99"/>
  <c r="N38" i="99"/>
  <c r="K38" i="99"/>
  <c r="H38" i="99"/>
  <c r="E38" i="99"/>
  <c r="C38" i="99"/>
  <c r="A38" i="99"/>
  <c r="F35" i="99"/>
  <c r="D35" i="99"/>
  <c r="C35" i="99"/>
  <c r="B35" i="99"/>
  <c r="S54" i="98" a="1"/>
  <c r="S54" i="98" s="1"/>
  <c r="G8" i="66" s="1"/>
  <c r="N54" i="98"/>
  <c r="H51" i="98"/>
  <c r="S51" i="98" s="1"/>
  <c r="G5" i="66" s="1"/>
  <c r="H50" i="98"/>
  <c r="S50" i="98" s="1"/>
  <c r="G4" i="66" s="1"/>
  <c r="Z48" i="98"/>
  <c r="X48" i="98"/>
  <c r="U48" i="98"/>
  <c r="R48" i="98"/>
  <c r="H55" i="98" s="1"/>
  <c r="Q48" i="98"/>
  <c r="H53" i="98" s="1"/>
  <c r="P48" i="98"/>
  <c r="O48" i="98"/>
  <c r="M48" i="98"/>
  <c r="K48" i="98"/>
  <c r="J48" i="98"/>
  <c r="H52" i="98" s="1"/>
  <c r="S52" i="98" s="1"/>
  <c r="G6" i="66" s="1"/>
  <c r="H48" i="98"/>
  <c r="F48" i="98"/>
  <c r="H59" i="98" s="1"/>
  <c r="D48" i="98"/>
  <c r="C48" i="98"/>
  <c r="B48" i="98"/>
  <c r="A47" i="98"/>
  <c r="A46" i="98"/>
  <c r="A45" i="98"/>
  <c r="A44" i="98"/>
  <c r="A43" i="98"/>
  <c r="A42" i="98"/>
  <c r="BB38" i="98"/>
  <c r="AY38" i="98"/>
  <c r="AV38" i="98"/>
  <c r="AS38" i="98"/>
  <c r="AM38" i="98"/>
  <c r="AJ38" i="98"/>
  <c r="AG38" i="98"/>
  <c r="AD38" i="98"/>
  <c r="AA38" i="98"/>
  <c r="T38" i="98"/>
  <c r="Q38" i="98"/>
  <c r="N38" i="98"/>
  <c r="K38" i="98"/>
  <c r="H38" i="98"/>
  <c r="E38" i="98"/>
  <c r="C38" i="98"/>
  <c r="A38" i="98"/>
  <c r="F35" i="98"/>
  <c r="D35" i="98"/>
  <c r="C35" i="98"/>
  <c r="B35" i="98"/>
  <c r="N54" i="97"/>
  <c r="S54" i="97" s="1" a="1"/>
  <c r="S54" i="97" s="1"/>
  <c r="F8" i="66" s="1"/>
  <c r="H51" i="97"/>
  <c r="S51" i="97" s="1"/>
  <c r="F5" i="66" s="1"/>
  <c r="H50" i="97"/>
  <c r="S50" i="97" s="1"/>
  <c r="F4" i="66" s="1"/>
  <c r="Z48" i="97"/>
  <c r="X48" i="97"/>
  <c r="U48" i="97"/>
  <c r="R48" i="97"/>
  <c r="H55" i="97" s="1"/>
  <c r="Q48" i="97"/>
  <c r="H53" i="97" s="1"/>
  <c r="P48" i="97"/>
  <c r="O48" i="97"/>
  <c r="M48" i="97"/>
  <c r="K48" i="97"/>
  <c r="J48" i="97"/>
  <c r="H52" i="97" s="1"/>
  <c r="S52" i="97" s="1"/>
  <c r="F6" i="66" s="1"/>
  <c r="H48" i="97"/>
  <c r="F48" i="97"/>
  <c r="H59" i="97" s="1"/>
  <c r="D48" i="97"/>
  <c r="C48" i="97"/>
  <c r="H57" i="97" s="1"/>
  <c r="B48" i="97"/>
  <c r="A47" i="97"/>
  <c r="A46" i="97"/>
  <c r="A45" i="97"/>
  <c r="A44" i="97"/>
  <c r="A43" i="97"/>
  <c r="A42" i="97"/>
  <c r="BB38" i="97"/>
  <c r="AY38" i="97"/>
  <c r="AV38" i="97"/>
  <c r="AS38" i="97"/>
  <c r="AM38" i="97"/>
  <c r="AJ38" i="97"/>
  <c r="AG38" i="97"/>
  <c r="AD38" i="97"/>
  <c r="AA38" i="97"/>
  <c r="T38" i="97"/>
  <c r="Q38" i="97"/>
  <c r="N38" i="97"/>
  <c r="K38" i="97"/>
  <c r="H38" i="97"/>
  <c r="E38" i="97"/>
  <c r="C38" i="97"/>
  <c r="A38" i="97"/>
  <c r="F35" i="97"/>
  <c r="D35" i="97"/>
  <c r="C35" i="97"/>
  <c r="B35" i="97"/>
  <c r="N54" i="96"/>
  <c r="S54" i="96" s="1" a="1"/>
  <c r="S54" i="96" s="1"/>
  <c r="E8" i="66" s="1"/>
  <c r="H51" i="96"/>
  <c r="S51" i="96" s="1"/>
  <c r="E5" i="66" s="1"/>
  <c r="H50" i="96"/>
  <c r="N50" i="96" s="1"/>
  <c r="Z48" i="96"/>
  <c r="X48" i="96"/>
  <c r="U48" i="96"/>
  <c r="R48" i="96"/>
  <c r="Q48" i="96"/>
  <c r="H53" i="96" s="1"/>
  <c r="P48" i="96"/>
  <c r="O48" i="96"/>
  <c r="M48" i="96"/>
  <c r="K48" i="96"/>
  <c r="J48" i="96"/>
  <c r="H52" i="96" s="1"/>
  <c r="N52" i="96" s="1"/>
  <c r="H48" i="96"/>
  <c r="F48" i="96"/>
  <c r="D48" i="96"/>
  <c r="H58" i="96" s="1"/>
  <c r="C48" i="96"/>
  <c r="B48" i="96"/>
  <c r="H57" i="96" s="1"/>
  <c r="A47" i="96"/>
  <c r="A46" i="96"/>
  <c r="A45" i="96"/>
  <c r="A44" i="96"/>
  <c r="A43" i="96"/>
  <c r="A42" i="96"/>
  <c r="BB38" i="96"/>
  <c r="AY38" i="96"/>
  <c r="AV38" i="96"/>
  <c r="AS38" i="96"/>
  <c r="AM38" i="96"/>
  <c r="AJ38" i="96"/>
  <c r="AG38" i="96"/>
  <c r="AD38" i="96"/>
  <c r="AA38" i="96"/>
  <c r="AP38" i="96" s="1"/>
  <c r="T38" i="96"/>
  <c r="Q38" i="96"/>
  <c r="N38" i="96"/>
  <c r="K38" i="96"/>
  <c r="H38" i="96"/>
  <c r="E38" i="96"/>
  <c r="C38" i="96"/>
  <c r="A38" i="96"/>
  <c r="F35" i="96"/>
  <c r="D35" i="96"/>
  <c r="C35" i="96"/>
  <c r="B35" i="96"/>
  <c r="N54" i="95"/>
  <c r="S54" i="95" s="1" a="1"/>
  <c r="S54" i="95" s="1"/>
  <c r="D8" i="66" s="1"/>
  <c r="H53" i="95"/>
  <c r="N53" i="95" s="1"/>
  <c r="S53" i="95" s="1"/>
  <c r="D7" i="66" s="1"/>
  <c r="H51" i="95"/>
  <c r="H50" i="95"/>
  <c r="N50" i="95" s="1"/>
  <c r="S50" i="95" s="1"/>
  <c r="D4" i="66" s="1"/>
  <c r="Z48" i="95"/>
  <c r="X48" i="95"/>
  <c r="U48" i="95"/>
  <c r="R48" i="95"/>
  <c r="Q48" i="95"/>
  <c r="P48" i="95"/>
  <c r="O48" i="95"/>
  <c r="M48" i="95"/>
  <c r="K48" i="95"/>
  <c r="J48" i="95"/>
  <c r="H52" i="95" s="1"/>
  <c r="H48" i="95"/>
  <c r="F48" i="95"/>
  <c r="D48" i="95"/>
  <c r="C48" i="95"/>
  <c r="B48" i="95"/>
  <c r="H57" i="95" s="1"/>
  <c r="A47" i="95"/>
  <c r="A46" i="95"/>
  <c r="A45" i="95"/>
  <c r="A44" i="95"/>
  <c r="A43" i="95"/>
  <c r="A42" i="95"/>
  <c r="BB38" i="95"/>
  <c r="AY38" i="95"/>
  <c r="AV38" i="95"/>
  <c r="AS38" i="95"/>
  <c r="AM38" i="95"/>
  <c r="AJ38" i="95"/>
  <c r="AG38" i="95"/>
  <c r="AD38" i="95"/>
  <c r="AA38" i="95"/>
  <c r="T38" i="95"/>
  <c r="Q38" i="95"/>
  <c r="N38" i="95"/>
  <c r="K38" i="95"/>
  <c r="H38" i="95"/>
  <c r="E38" i="95"/>
  <c r="C38" i="95"/>
  <c r="A38" i="95"/>
  <c r="W38" i="95" s="1"/>
  <c r="F35" i="95"/>
  <c r="D35" i="95"/>
  <c r="C35" i="95"/>
  <c r="B35" i="95"/>
  <c r="H50" i="43"/>
  <c r="K48" i="43"/>
  <c r="AM48" i="20"/>
  <c r="AM49" i="20"/>
  <c r="AM50" i="20"/>
  <c r="AM51" i="20"/>
  <c r="AM52" i="20"/>
  <c r="T38" i="43"/>
  <c r="B35" i="43"/>
  <c r="N53" i="97" l="1"/>
  <c r="S53" i="97"/>
  <c r="F7" i="66" s="1"/>
  <c r="N53" i="99"/>
  <c r="S53" i="99"/>
  <c r="H7" i="66" s="1"/>
  <c r="N53" i="98"/>
  <c r="S53" i="98"/>
  <c r="G7" i="66" s="1"/>
  <c r="N53" i="101"/>
  <c r="S53" i="101"/>
  <c r="J7" i="66" s="1"/>
  <c r="N53" i="100"/>
  <c r="S53" i="100"/>
  <c r="I7" i="66" s="1"/>
  <c r="N53" i="105"/>
  <c r="S53" i="105"/>
  <c r="M7" i="66" s="1"/>
  <c r="N53" i="102"/>
  <c r="S53" i="102"/>
  <c r="K7" i="66" s="1"/>
  <c r="H59" i="96"/>
  <c r="W38" i="104"/>
  <c r="H58" i="97"/>
  <c r="H56" i="97"/>
  <c r="S56" i="97" s="1"/>
  <c r="F10" i="66" s="1"/>
  <c r="H58" i="98"/>
  <c r="S58" i="98" s="1"/>
  <c r="G12" i="66" s="1"/>
  <c r="H56" i="98"/>
  <c r="H55" i="99"/>
  <c r="AP38" i="102"/>
  <c r="AP38" i="103"/>
  <c r="H59" i="103"/>
  <c r="S59" i="103" s="1"/>
  <c r="L13" i="66" s="1"/>
  <c r="H55" i="105"/>
  <c r="S55" i="105" s="1"/>
  <c r="M9" i="66" s="1"/>
  <c r="AP38" i="95"/>
  <c r="H55" i="96"/>
  <c r="W38" i="97"/>
  <c r="W38" i="98"/>
  <c r="H57" i="98"/>
  <c r="S57" i="98" s="1"/>
  <c r="G11" i="66" s="1"/>
  <c r="H56" i="99"/>
  <c r="S56" i="99" s="1"/>
  <c r="H10" i="66" s="1"/>
  <c r="H56" i="100"/>
  <c r="H55" i="101"/>
  <c r="AP38" i="104"/>
  <c r="H58" i="105"/>
  <c r="H56" i="105"/>
  <c r="N56" i="105" s="1"/>
  <c r="H56" i="96"/>
  <c r="W38" i="99"/>
  <c r="W38" i="100"/>
  <c r="H57" i="100"/>
  <c r="H55" i="103"/>
  <c r="N55" i="103" s="1"/>
  <c r="W38" i="105"/>
  <c r="H57" i="105"/>
  <c r="S57" i="105" s="1"/>
  <c r="M11" i="66" s="1"/>
  <c r="H56" i="95"/>
  <c r="W38" i="96"/>
  <c r="AP38" i="97"/>
  <c r="AP38" i="98"/>
  <c r="W38" i="101"/>
  <c r="H57" i="101"/>
  <c r="H56" i="102"/>
  <c r="S56" i="102" s="1"/>
  <c r="K10" i="66" s="1"/>
  <c r="H56" i="103"/>
  <c r="N56" i="103" s="1"/>
  <c r="H58" i="104"/>
  <c r="S58" i="104" s="1"/>
  <c r="N12" i="66" s="1"/>
  <c r="H56" i="104"/>
  <c r="S56" i="104" s="1"/>
  <c r="N10" i="66" s="1"/>
  <c r="H52" i="104"/>
  <c r="N52" i="104" s="1"/>
  <c r="H55" i="104"/>
  <c r="H59" i="104"/>
  <c r="N59" i="104" s="1"/>
  <c r="S59" i="104" s="1"/>
  <c r="N13" i="66" s="1"/>
  <c r="H57" i="104"/>
  <c r="N57" i="104" s="1"/>
  <c r="N57" i="105"/>
  <c r="N55" i="105"/>
  <c r="S59" i="105"/>
  <c r="M13" i="66" s="1"/>
  <c r="N59" i="105"/>
  <c r="N58" i="105"/>
  <c r="S58" i="105"/>
  <c r="S56" i="105"/>
  <c r="M10" i="66" s="1"/>
  <c r="N50" i="105"/>
  <c r="N52" i="105"/>
  <c r="BE38" i="105"/>
  <c r="N51" i="105"/>
  <c r="N58" i="104"/>
  <c r="N55" i="104"/>
  <c r="S55" i="104"/>
  <c r="N9" i="66" s="1"/>
  <c r="N53" i="104"/>
  <c r="S53" i="104" s="1"/>
  <c r="N7" i="66" s="1"/>
  <c r="BE38" i="104"/>
  <c r="S50" i="104"/>
  <c r="N51" i="104"/>
  <c r="S51" i="104" s="1"/>
  <c r="N5" i="66" s="1"/>
  <c r="N58" i="103"/>
  <c r="S58" i="103"/>
  <c r="L12" i="66" s="1"/>
  <c r="S56" i="103"/>
  <c r="L10" i="66" s="1"/>
  <c r="L14" i="66" s="1"/>
  <c r="L15" i="66" s="1"/>
  <c r="N57" i="103"/>
  <c r="S57" i="103"/>
  <c r="L11" i="66" s="1"/>
  <c r="S55" i="103"/>
  <c r="L9" i="66" s="1"/>
  <c r="N50" i="103"/>
  <c r="N52" i="103"/>
  <c r="BE38" i="103"/>
  <c r="N51" i="103"/>
  <c r="N56" i="102"/>
  <c r="N57" i="102"/>
  <c r="S57" i="102"/>
  <c r="K11" i="66" s="1"/>
  <c r="N55" i="102"/>
  <c r="S55" i="102"/>
  <c r="K9" i="66" s="1"/>
  <c r="N58" i="102"/>
  <c r="S58" i="102"/>
  <c r="K12" i="66" s="1"/>
  <c r="S59" i="102"/>
  <c r="K13" i="66" s="1"/>
  <c r="N59" i="102"/>
  <c r="N50" i="102"/>
  <c r="N52" i="102"/>
  <c r="BE38" i="102"/>
  <c r="N51" i="102"/>
  <c r="S57" i="101"/>
  <c r="J11" i="66" s="1"/>
  <c r="N57" i="101"/>
  <c r="N58" i="101"/>
  <c r="S58" i="101"/>
  <c r="J12" i="66" s="1"/>
  <c r="S59" i="101"/>
  <c r="J13" i="66" s="1"/>
  <c r="N59" i="101"/>
  <c r="N55" i="101"/>
  <c r="S55" i="101"/>
  <c r="N50" i="101"/>
  <c r="N52" i="101"/>
  <c r="BE38" i="101"/>
  <c r="N56" i="101"/>
  <c r="N51" i="101"/>
  <c r="N58" i="100"/>
  <c r="S58" i="100"/>
  <c r="I12" i="66" s="1"/>
  <c r="S56" i="100"/>
  <c r="I10" i="66" s="1"/>
  <c r="N56" i="100"/>
  <c r="N57" i="100"/>
  <c r="S57" i="100"/>
  <c r="I11" i="66" s="1"/>
  <c r="S59" i="100"/>
  <c r="I13" i="66" s="1"/>
  <c r="N59" i="100"/>
  <c r="N55" i="100"/>
  <c r="S55" i="100"/>
  <c r="I9" i="66" s="1"/>
  <c r="I14" i="66" s="1"/>
  <c r="I15" i="66" s="1"/>
  <c r="N50" i="100"/>
  <c r="N52" i="100"/>
  <c r="BE38" i="100"/>
  <c r="N51" i="100"/>
  <c r="N56" i="99"/>
  <c r="S57" i="99"/>
  <c r="H11" i="66" s="1"/>
  <c r="N57" i="99"/>
  <c r="N58" i="99"/>
  <c r="S58" i="99"/>
  <c r="H12" i="66" s="1"/>
  <c r="S59" i="99"/>
  <c r="H13" i="66" s="1"/>
  <c r="N59" i="99"/>
  <c r="N55" i="99"/>
  <c r="S55" i="99"/>
  <c r="H9" i="66" s="1"/>
  <c r="N50" i="99"/>
  <c r="N52" i="99"/>
  <c r="BE38" i="99"/>
  <c r="N51" i="99"/>
  <c r="S56" i="98"/>
  <c r="G10" i="66" s="1"/>
  <c r="N56" i="98"/>
  <c r="N57" i="98"/>
  <c r="N58" i="98"/>
  <c r="S59" i="98"/>
  <c r="G13" i="66" s="1"/>
  <c r="N59" i="98"/>
  <c r="N55" i="98"/>
  <c r="S55" i="98"/>
  <c r="G9" i="66" s="1"/>
  <c r="N50" i="98"/>
  <c r="N52" i="98"/>
  <c r="BE38" i="98"/>
  <c r="N51" i="98"/>
  <c r="N58" i="97"/>
  <c r="S58" i="97"/>
  <c r="F12" i="66" s="1"/>
  <c r="S57" i="97"/>
  <c r="F11" i="66" s="1"/>
  <c r="N57" i="97"/>
  <c r="S59" i="97"/>
  <c r="F13" i="66" s="1"/>
  <c r="N59" i="97"/>
  <c r="N55" i="97"/>
  <c r="S55" i="97"/>
  <c r="N50" i="97"/>
  <c r="N52" i="97"/>
  <c r="BE38" i="97"/>
  <c r="N51" i="97"/>
  <c r="N53" i="96"/>
  <c r="S53" i="96"/>
  <c r="E7" i="66" s="1"/>
  <c r="N55" i="96"/>
  <c r="S55" i="96"/>
  <c r="E9" i="66" s="1"/>
  <c r="N57" i="96"/>
  <c r="S57" i="96"/>
  <c r="E11" i="66" s="1"/>
  <c r="S56" i="96"/>
  <c r="E10" i="66" s="1"/>
  <c r="N56" i="96"/>
  <c r="N58" i="96"/>
  <c r="S58" i="96"/>
  <c r="E12" i="66" s="1"/>
  <c r="S59" i="96"/>
  <c r="E13" i="66" s="1"/>
  <c r="N59" i="96"/>
  <c r="BE38" i="96"/>
  <c r="S50" i="96"/>
  <c r="E4" i="66" s="1"/>
  <c r="S52" i="96"/>
  <c r="E6" i="66" s="1"/>
  <c r="N51" i="96"/>
  <c r="H55" i="95"/>
  <c r="S55" i="95" s="1"/>
  <c r="D9" i="66" s="1"/>
  <c r="H58" i="95"/>
  <c r="N58" i="95" s="1"/>
  <c r="S51" i="95"/>
  <c r="D5" i="66" s="1"/>
  <c r="S52" i="95"/>
  <c r="D6" i="66" s="1"/>
  <c r="N52" i="95"/>
  <c r="N55" i="95"/>
  <c r="N57" i="95"/>
  <c r="S57" i="95" s="1"/>
  <c r="D11" i="66" s="1"/>
  <c r="S56" i="95"/>
  <c r="D10" i="66" s="1"/>
  <c r="N56" i="95"/>
  <c r="BE38" i="95"/>
  <c r="H59" i="95"/>
  <c r="N51" i="95"/>
  <c r="N50" i="43"/>
  <c r="S50" i="43" s="1"/>
  <c r="C4" i="66" s="1"/>
  <c r="R48" i="43"/>
  <c r="U48" i="43"/>
  <c r="H14" i="66" l="1"/>
  <c r="H15" i="66" s="1"/>
  <c r="G14" i="66"/>
  <c r="G15" i="66" s="1"/>
  <c r="K14" i="66"/>
  <c r="K15" i="66" s="1"/>
  <c r="J14" i="66"/>
  <c r="J15" i="66" s="1"/>
  <c r="E14" i="66"/>
  <c r="E15" i="66" s="1"/>
  <c r="W52" i="97"/>
  <c r="W57" i="97" s="1"/>
  <c r="F9" i="66"/>
  <c r="F14" i="66" s="1"/>
  <c r="F15" i="66" s="1"/>
  <c r="N56" i="97"/>
  <c r="W52" i="101"/>
  <c r="W57" i="101" s="1"/>
  <c r="AG59" i="101" s="1"/>
  <c r="J9" i="66"/>
  <c r="W52" i="102"/>
  <c r="W57" i="102" s="1"/>
  <c r="N59" i="103"/>
  <c r="W52" i="103"/>
  <c r="W57" i="103" s="1"/>
  <c r="S58" i="95"/>
  <c r="D12" i="66" s="1"/>
  <c r="W52" i="99"/>
  <c r="W57" i="99" s="1"/>
  <c r="AG55" i="99" s="1"/>
  <c r="W52" i="105"/>
  <c r="W57" i="105" s="1"/>
  <c r="M12" i="66"/>
  <c r="M14" i="66" s="1"/>
  <c r="M15" i="66" s="1"/>
  <c r="W52" i="98"/>
  <c r="W57" i="98" s="1"/>
  <c r="W52" i="100"/>
  <c r="W57" i="100" s="1"/>
  <c r="N56" i="104"/>
  <c r="S52" i="104"/>
  <c r="N6" i="66" s="1"/>
  <c r="S57" i="104"/>
  <c r="N11" i="66" s="1"/>
  <c r="N4" i="66"/>
  <c r="AG59" i="105"/>
  <c r="AG57" i="105"/>
  <c r="AG58" i="105"/>
  <c r="AG55" i="105"/>
  <c r="AG59" i="103"/>
  <c r="AG57" i="103"/>
  <c r="AG58" i="103"/>
  <c r="AG55" i="103"/>
  <c r="AG59" i="102"/>
  <c r="AG57" i="102"/>
  <c r="AG58" i="102"/>
  <c r="AG55" i="102"/>
  <c r="AG55" i="101"/>
  <c r="AG59" i="100"/>
  <c r="AG57" i="100"/>
  <c r="AG58" i="100"/>
  <c r="AG55" i="100"/>
  <c r="AG57" i="99"/>
  <c r="AG58" i="99"/>
  <c r="AG59" i="98"/>
  <c r="AG57" i="98"/>
  <c r="AG58" i="98"/>
  <c r="AG55" i="98"/>
  <c r="AG59" i="97"/>
  <c r="AG57" i="97"/>
  <c r="AG58" i="97"/>
  <c r="AG55" i="97"/>
  <c r="W52" i="96"/>
  <c r="W57" i="96" s="1"/>
  <c r="N59" i="95"/>
  <c r="S59" i="95" s="1"/>
  <c r="AM15" i="20"/>
  <c r="AM14" i="20"/>
  <c r="AM13" i="20"/>
  <c r="AM12" i="20"/>
  <c r="AM11" i="20"/>
  <c r="AM10" i="20"/>
  <c r="AM9" i="20"/>
  <c r="AM8" i="20"/>
  <c r="AM7" i="20"/>
  <c r="AM6" i="20"/>
  <c r="B4" i="41"/>
  <c r="D4" i="41"/>
  <c r="W52" i="95" l="1"/>
  <c r="W57" i="95" s="1"/>
  <c r="D13" i="66"/>
  <c r="D14" i="66" s="1"/>
  <c r="D15" i="66" s="1"/>
  <c r="AG59" i="99"/>
  <c r="AG58" i="101"/>
  <c r="AG57" i="101"/>
  <c r="N14" i="66"/>
  <c r="N15" i="66" s="1"/>
  <c r="W52" i="104"/>
  <c r="W57" i="104" s="1"/>
  <c r="AG55" i="104" s="1"/>
  <c r="AG59" i="96"/>
  <c r="AG57" i="96"/>
  <c r="AG58" i="96"/>
  <c r="AG55" i="96"/>
  <c r="AG59" i="95"/>
  <c r="AG57" i="95"/>
  <c r="AG58" i="95"/>
  <c r="AG55" i="95"/>
  <c r="E20" i="41"/>
  <c r="E14" i="41"/>
  <c r="E8" i="41"/>
  <c r="E6" i="41"/>
  <c r="E18" i="41"/>
  <c r="E17" i="41"/>
  <c r="E11" i="41"/>
  <c r="E5" i="41"/>
  <c r="E16" i="41"/>
  <c r="E10" i="41"/>
  <c r="E15" i="41"/>
  <c r="E9" i="41"/>
  <c r="E19" i="41"/>
  <c r="E13" i="41"/>
  <c r="E7" i="41"/>
  <c r="E12" i="41"/>
  <c r="C18" i="41"/>
  <c r="C17" i="41"/>
  <c r="C16" i="41"/>
  <c r="C15" i="41"/>
  <c r="C9" i="41"/>
  <c r="C20" i="41"/>
  <c r="C14" i="41"/>
  <c r="C8" i="41"/>
  <c r="C19" i="41"/>
  <c r="C13" i="41"/>
  <c r="C7" i="41"/>
  <c r="C12" i="41"/>
  <c r="C6" i="41"/>
  <c r="C11" i="41"/>
  <c r="C5" i="41"/>
  <c r="C10" i="41"/>
  <c r="AG59" i="104" l="1"/>
  <c r="AG57" i="104"/>
  <c r="AG58" i="104"/>
  <c r="X48" i="43"/>
  <c r="N54" i="43"/>
  <c r="S54" i="43" s="1" a="1"/>
  <c r="S54" i="43" s="1"/>
  <c r="C8" i="66" s="1"/>
  <c r="H51" i="43"/>
  <c r="Z48" i="43"/>
  <c r="Q48" i="43"/>
  <c r="H53" i="43" s="1"/>
  <c r="P48" i="43"/>
  <c r="O48" i="43"/>
  <c r="M48" i="43"/>
  <c r="J48" i="43"/>
  <c r="H48" i="43"/>
  <c r="F48" i="43"/>
  <c r="D48" i="43"/>
  <c r="C48" i="43"/>
  <c r="B48" i="43"/>
  <c r="A47" i="43"/>
  <c r="A46" i="43"/>
  <c r="A45" i="43"/>
  <c r="A44" i="43"/>
  <c r="A43" i="43"/>
  <c r="A42" i="43"/>
  <c r="BB38" i="43"/>
  <c r="AY38" i="43"/>
  <c r="AV38" i="43"/>
  <c r="AS38" i="43"/>
  <c r="AM38" i="43"/>
  <c r="AJ38" i="43"/>
  <c r="AG38" i="43"/>
  <c r="AD38" i="43"/>
  <c r="AA38" i="43"/>
  <c r="Q38" i="43"/>
  <c r="N38" i="43"/>
  <c r="K38" i="43"/>
  <c r="H38" i="43"/>
  <c r="E38" i="43"/>
  <c r="C38" i="43"/>
  <c r="A38" i="43"/>
  <c r="F35" i="43"/>
  <c r="D35" i="43"/>
  <c r="C35" i="43"/>
  <c r="N53" i="43" l="1"/>
  <c r="S53" i="43" s="1"/>
  <c r="C7" i="66" s="1"/>
  <c r="N51" i="43"/>
  <c r="S51" i="43" s="1"/>
  <c r="C5" i="66" s="1"/>
  <c r="W38" i="43"/>
  <c r="H55" i="43"/>
  <c r="H56" i="43"/>
  <c r="AP38" i="43"/>
  <c r="H58" i="43"/>
  <c r="H52" i="43"/>
  <c r="H57" i="43"/>
  <c r="H59" i="43"/>
  <c r="BE38" i="43"/>
  <c r="N57" i="43" l="1"/>
  <c r="S57" i="43" s="1"/>
  <c r="C11" i="66" s="1"/>
  <c r="N59" i="43"/>
  <c r="S59" i="43" s="1"/>
  <c r="C13" i="66" s="1"/>
  <c r="N55" i="43"/>
  <c r="S55" i="43" s="1"/>
  <c r="C9" i="66" s="1"/>
  <c r="N52" i="43"/>
  <c r="S52" i="43" s="1"/>
  <c r="C6" i="66" s="1"/>
  <c r="C14" i="66" s="1"/>
  <c r="C15" i="66" s="1"/>
  <c r="N58" i="43"/>
  <c r="S58" i="43" s="1"/>
  <c r="C12" i="66" s="1"/>
  <c r="N56" i="43"/>
  <c r="S56" i="43" s="1"/>
  <c r="C10" i="66" s="1"/>
  <c r="W52" i="43" l="1"/>
  <c r="W57" i="43" s="1"/>
  <c r="AG55" i="43" s="1"/>
  <c r="F4" i="41"/>
  <c r="H4" i="41"/>
  <c r="J4" i="41"/>
  <c r="AG58" i="43" l="1"/>
  <c r="AG59" i="43"/>
  <c r="AG57" i="43"/>
  <c r="K20" i="41"/>
  <c r="K14" i="41"/>
  <c r="K8" i="41"/>
  <c r="K15" i="41"/>
  <c r="K19" i="41"/>
  <c r="K13" i="41"/>
  <c r="K7" i="41"/>
  <c r="K18" i="41"/>
  <c r="K12" i="41"/>
  <c r="K6" i="41"/>
  <c r="K17" i="41"/>
  <c r="K11" i="41"/>
  <c r="K5" i="41"/>
  <c r="K16" i="41"/>
  <c r="K10" i="41"/>
  <c r="K9" i="41"/>
  <c r="I17" i="41"/>
  <c r="I11" i="41"/>
  <c r="I5" i="41"/>
  <c r="I15" i="41"/>
  <c r="I9" i="41"/>
  <c r="I20" i="41"/>
  <c r="I14" i="41"/>
  <c r="I8" i="41"/>
  <c r="I19" i="41"/>
  <c r="I13" i="41"/>
  <c r="I7" i="41"/>
  <c r="I18" i="41"/>
  <c r="I12" i="41"/>
  <c r="I6" i="41"/>
  <c r="I16" i="41"/>
  <c r="I10" i="41"/>
  <c r="G16" i="41"/>
  <c r="G10" i="41"/>
  <c r="G15" i="41"/>
  <c r="G20" i="41"/>
  <c r="G14" i="41"/>
  <c r="G8" i="41"/>
  <c r="G19" i="41"/>
  <c r="G13" i="41"/>
  <c r="G7" i="41"/>
  <c r="G18" i="41"/>
  <c r="G12" i="41"/>
  <c r="G6" i="41"/>
  <c r="G17" i="41"/>
  <c r="G11" i="41"/>
  <c r="G5" i="41"/>
  <c r="G9" i="41"/>
  <c r="CA73" i="20"/>
  <c r="CA72" i="20"/>
  <c r="CA71" i="20"/>
  <c r="CA70" i="20" l="1"/>
  <c r="AM58" i="20" l="1"/>
  <c r="CA58" i="20"/>
  <c r="CA67" i="20"/>
  <c r="CA68" i="20"/>
  <c r="CA35" i="20"/>
  <c r="AM35" i="20"/>
  <c r="CA57" i="20" l="1"/>
  <c r="AM57" i="20"/>
  <c r="CA56" i="20"/>
  <c r="AM56" i="20"/>
  <c r="BY76" i="20" l="1"/>
  <c r="BW76" i="20"/>
  <c r="BU76" i="20"/>
  <c r="BS76" i="20"/>
  <c r="BQ76" i="20"/>
  <c r="BO76" i="20"/>
  <c r="BM76" i="20"/>
  <c r="BK76" i="20"/>
  <c r="BI76" i="20"/>
  <c r="BG76" i="20"/>
  <c r="BE76" i="20"/>
  <c r="BC76" i="20"/>
  <c r="AK65" i="20"/>
  <c r="O65" i="20"/>
  <c r="CA26" i="20" l="1"/>
  <c r="AM26" i="20"/>
  <c r="CA34" i="20" l="1"/>
  <c r="AM34" i="20"/>
  <c r="CA25" i="20" l="1"/>
  <c r="AM25" i="20"/>
  <c r="CA18" i="20"/>
  <c r="AM18" i="20"/>
  <c r="CA63" i="20" l="1"/>
  <c r="AM63" i="20"/>
  <c r="CA33" i="20" l="1"/>
  <c r="AM33" i="20"/>
  <c r="CA24" i="20"/>
  <c r="AM24" i="20"/>
  <c r="CA23" i="20"/>
  <c r="AM23" i="20"/>
  <c r="CA44" i="20" l="1"/>
  <c r="AM44" i="20"/>
  <c r="CA22" i="20" l="1"/>
  <c r="AM22" i="20"/>
  <c r="CA27" i="20" l="1"/>
  <c r="AM27" i="20"/>
  <c r="CA20" i="20" l="1"/>
  <c r="AM20" i="20"/>
  <c r="CA19" i="20"/>
  <c r="AM19" i="20"/>
  <c r="AI65" i="20" l="1"/>
  <c r="AG65" i="20"/>
  <c r="AE65" i="20"/>
  <c r="AC65" i="20"/>
  <c r="AA65" i="20"/>
  <c r="Y65" i="20"/>
  <c r="W65" i="20"/>
  <c r="U65" i="20"/>
  <c r="Q65" i="20"/>
  <c r="CA40" i="20"/>
  <c r="AM40" i="20"/>
  <c r="CA39" i="20"/>
  <c r="AM39" i="20"/>
  <c r="S65" i="20"/>
  <c r="AM41" i="20" l="1"/>
  <c r="AM38" i="20"/>
  <c r="AM61" i="20"/>
  <c r="CA61" i="20"/>
  <c r="U74" i="20" s="1"/>
  <c r="CA41" i="20"/>
  <c r="CA38" i="20"/>
  <c r="H73" i="20" l="1"/>
  <c r="U73" i="20"/>
  <c r="CA74" i="20" l="1"/>
  <c r="CA69" i="20" l="1"/>
  <c r="AM55" i="20"/>
  <c r="AM59" i="20"/>
  <c r="AM62" i="20"/>
  <c r="CA75" i="20" l="1"/>
  <c r="U76" i="20" s="1"/>
  <c r="CA66" i="20"/>
  <c r="CA65" i="20"/>
  <c r="CA64" i="20"/>
  <c r="CA62" i="20"/>
  <c r="CA59" i="20"/>
  <c r="CA55" i="20"/>
  <c r="AM64" i="20"/>
  <c r="H74" i="20" s="1"/>
  <c r="CA54" i="20"/>
  <c r="AM54" i="20"/>
  <c r="CA53" i="20"/>
  <c r="AM53" i="20"/>
  <c r="CA52" i="20"/>
  <c r="CA51" i="20"/>
  <c r="CA50" i="20"/>
  <c r="CA49" i="20"/>
  <c r="CA48" i="20"/>
  <c r="CA47" i="20"/>
  <c r="AM47" i="20"/>
  <c r="CA46" i="20"/>
  <c r="AM46" i="20"/>
  <c r="CA45" i="20"/>
  <c r="AM45" i="20"/>
  <c r="CA43" i="20"/>
  <c r="AM43" i="20"/>
  <c r="CA36" i="20"/>
  <c r="AM36" i="20"/>
  <c r="CA32" i="20"/>
  <c r="AM32" i="20"/>
  <c r="CA31" i="20"/>
  <c r="AM31" i="20"/>
  <c r="CA30" i="20"/>
  <c r="AM30" i="20"/>
  <c r="CA29" i="20"/>
  <c r="AM29" i="20"/>
  <c r="CA21" i="20"/>
  <c r="AM21" i="20"/>
  <c r="CA17" i="20"/>
  <c r="AM17" i="20"/>
  <c r="CA16" i="20"/>
  <c r="AM16" i="20"/>
  <c r="CA15" i="20"/>
  <c r="CA14" i="20"/>
  <c r="CA13" i="20"/>
  <c r="CA12" i="20"/>
  <c r="CA11" i="20"/>
  <c r="CA10" i="20"/>
  <c r="CA9" i="20"/>
  <c r="CA8" i="20"/>
  <c r="CA7" i="20"/>
  <c r="CA6" i="20"/>
  <c r="CA5" i="20"/>
  <c r="AM5" i="20"/>
  <c r="H72" i="20" l="1"/>
  <c r="AM65" i="20"/>
  <c r="L73" i="20" s="1"/>
  <c r="CA76" i="20"/>
  <c r="Y74" i="20" s="1"/>
  <c r="U72" i="20"/>
  <c r="U75" i="20"/>
  <c r="L74" i="20" l="1"/>
  <c r="L72" i="20"/>
  <c r="Y75" i="20"/>
  <c r="Y72" i="20"/>
  <c r="Y73" i="20"/>
  <c r="Y76" i="2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<sst xmlns="http://schemas.openxmlformats.org/spreadsheetml/2006/main" count="2252" uniqueCount="162">
  <si>
    <t>年</t>
    <rPh sb="0" eb="1">
      <t>ネン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</si>
  <si>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</si>
  <si>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</si>
  <si>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入所数</t>
    <rPh sb="0" eb="2">
      <t>ニュウショ</t>
    </rPh>
    <rPh sb="2" eb="3">
      <t>スウ</t>
    </rPh>
    <phoneticPr fontId="4"/>
  </si>
  <si>
    <t>入所者</t>
    <rPh sb="0" eb="3">
      <t>ニュウショシャ</t>
    </rPh>
    <phoneticPr fontId="4"/>
  </si>
  <si>
    <t>入所元</t>
    <rPh sb="0" eb="3">
      <t>ニュウショモト</t>
    </rPh>
    <phoneticPr fontId="4"/>
  </si>
  <si>
    <t>退所者</t>
    <rPh sb="0" eb="3">
      <t>タイショシャ</t>
    </rPh>
    <phoneticPr fontId="4"/>
  </si>
  <si>
    <t>転帰</t>
    <rPh sb="0" eb="2">
      <t>テンキ</t>
    </rPh>
    <phoneticPr fontId="4"/>
  </si>
  <si>
    <t>自宅</t>
    <rPh sb="0" eb="2">
      <t>ジタク</t>
    </rPh>
    <phoneticPr fontId="4"/>
  </si>
  <si>
    <t>老健</t>
    <rPh sb="0" eb="2">
      <t>ロウケン</t>
    </rPh>
    <phoneticPr fontId="4"/>
  </si>
  <si>
    <t>サ高住</t>
    <rPh sb="1" eb="3">
      <t>コウジュウ</t>
    </rPh>
    <phoneticPr fontId="4"/>
  </si>
  <si>
    <t>特養</t>
    <rPh sb="0" eb="2">
      <t>トクヨウ</t>
    </rPh>
    <phoneticPr fontId="4"/>
  </si>
  <si>
    <t>病院</t>
    <rPh sb="0" eb="2">
      <t>ビョウイン</t>
    </rPh>
    <phoneticPr fontId="4"/>
  </si>
  <si>
    <t>入院</t>
    <rPh sb="0" eb="2">
      <t>ニュウイン</t>
    </rPh>
    <phoneticPr fontId="4"/>
  </si>
  <si>
    <t>死亡</t>
    <rPh sb="0" eb="2">
      <t>シボウ</t>
    </rPh>
    <phoneticPr fontId="4"/>
  </si>
  <si>
    <t>自宅</t>
    <phoneticPr fontId="4"/>
  </si>
  <si>
    <t>GH</t>
    <phoneticPr fontId="4"/>
  </si>
  <si>
    <t>介護付</t>
    <rPh sb="0" eb="3">
      <t>カイゴツ</t>
    </rPh>
    <phoneticPr fontId="4"/>
  </si>
  <si>
    <t>軽費</t>
    <rPh sb="0" eb="2">
      <t>ケイヒ</t>
    </rPh>
    <phoneticPr fontId="4"/>
  </si>
  <si>
    <t>入所計</t>
    <rPh sb="0" eb="2">
      <t>ニュウショ</t>
    </rPh>
    <rPh sb="2" eb="3">
      <t>ケイ</t>
    </rPh>
    <phoneticPr fontId="4"/>
  </si>
  <si>
    <t>在宅復帰</t>
    <rPh sb="0" eb="2">
      <t>ザイタク</t>
    </rPh>
    <rPh sb="2" eb="4">
      <t>フッキ</t>
    </rPh>
    <phoneticPr fontId="4"/>
  </si>
  <si>
    <t>退所計</t>
    <rPh sb="0" eb="2">
      <t>タイショ</t>
    </rPh>
    <rPh sb="2" eb="3">
      <t>ケイ</t>
    </rPh>
    <phoneticPr fontId="4"/>
  </si>
  <si>
    <t>入所元</t>
    <rPh sb="0" eb="2">
      <t>ニュウショ</t>
    </rPh>
    <rPh sb="2" eb="3">
      <t>モト</t>
    </rPh>
    <phoneticPr fontId="4"/>
  </si>
  <si>
    <t>紹介事業者名等</t>
    <rPh sb="0" eb="2">
      <t>ショウカイ</t>
    </rPh>
    <rPh sb="2" eb="6">
      <t>ジギョウシャメイ</t>
    </rPh>
    <rPh sb="6" eb="7">
      <t>トウ</t>
    </rPh>
    <phoneticPr fontId="4"/>
  </si>
  <si>
    <t>退所先</t>
    <rPh sb="0" eb="3">
      <t>タイショサキ</t>
    </rPh>
    <phoneticPr fontId="4"/>
  </si>
  <si>
    <t>様</t>
    <rPh sb="0" eb="1">
      <t>サマ</t>
    </rPh>
    <phoneticPr fontId="4"/>
  </si>
  <si>
    <t>入・退所　紹介元・先</t>
    <rPh sb="0" eb="1">
      <t>ニュウ</t>
    </rPh>
    <rPh sb="2" eb="4">
      <t>タイショ</t>
    </rPh>
    <rPh sb="5" eb="8">
      <t>ショウカイモト</t>
    </rPh>
    <rPh sb="9" eb="10">
      <t>サキ</t>
    </rPh>
    <phoneticPr fontId="4"/>
  </si>
  <si>
    <t>【入所】</t>
    <rPh sb="1" eb="3">
      <t>ニュウショ</t>
    </rPh>
    <phoneticPr fontId="4"/>
  </si>
  <si>
    <t>【退所】</t>
    <rPh sb="1" eb="3">
      <t>タイショ</t>
    </rPh>
    <phoneticPr fontId="4"/>
  </si>
  <si>
    <t>入所</t>
    <rPh sb="0" eb="2">
      <t>ニュウショ</t>
    </rPh>
    <phoneticPr fontId="4"/>
  </si>
  <si>
    <t>退所</t>
    <rPh sb="0" eb="2">
      <t>タイショ</t>
    </rPh>
    <phoneticPr fontId="4"/>
  </si>
  <si>
    <t>病院 計</t>
    <rPh sb="0" eb="2">
      <t>ビョウイン</t>
    </rPh>
    <rPh sb="3" eb="4">
      <t>ケイ</t>
    </rPh>
    <phoneticPr fontId="4"/>
  </si>
  <si>
    <t>％</t>
    <phoneticPr fontId="4"/>
  </si>
  <si>
    <t>在宅 計</t>
    <rPh sb="0" eb="2">
      <t>ザイタク</t>
    </rPh>
    <rPh sb="3" eb="4">
      <t>ケイ</t>
    </rPh>
    <phoneticPr fontId="4"/>
  </si>
  <si>
    <t>居住施設</t>
    <rPh sb="0" eb="4">
      <t>キョジュウシセツ</t>
    </rPh>
    <phoneticPr fontId="4"/>
  </si>
  <si>
    <t>回転率</t>
    <rPh sb="0" eb="3">
      <t>カイテンリツ</t>
    </rPh>
    <phoneticPr fontId="4"/>
  </si>
  <si>
    <t>年度</t>
    <rPh sb="0" eb="1">
      <t>ネン</t>
    </rPh>
    <rPh sb="1" eb="2">
      <t>ド</t>
    </rPh>
    <phoneticPr fontId="4"/>
  </si>
  <si>
    <t>介護保険施設</t>
    <rPh sb="0" eb="4">
      <t>カイゴホケン</t>
    </rPh>
    <rPh sb="4" eb="6">
      <t>シセツ</t>
    </rPh>
    <phoneticPr fontId="4"/>
  </si>
  <si>
    <t>自宅</t>
    <rPh sb="0" eb="2">
      <t>ジタク</t>
    </rPh>
    <phoneticPr fontId="4"/>
  </si>
  <si>
    <t>在宅復帰率</t>
    <rPh sb="0" eb="5">
      <t>ザイタクフッキリツ</t>
    </rPh>
    <phoneticPr fontId="4"/>
  </si>
  <si>
    <t>ベッド回転率</t>
    <rPh sb="3" eb="6">
      <t>カイテンリツ</t>
    </rPh>
    <phoneticPr fontId="4"/>
  </si>
  <si>
    <t>入所前後訪問指導　割合</t>
    <rPh sb="0" eb="4">
      <t>ニュウショゼンゴ</t>
    </rPh>
    <rPh sb="4" eb="8">
      <t>ホウモンシドウ</t>
    </rPh>
    <rPh sb="9" eb="11">
      <t>ワリアイ</t>
    </rPh>
    <phoneticPr fontId="4"/>
  </si>
  <si>
    <t>退所前後訪問指導　割合</t>
    <rPh sb="0" eb="4">
      <t>タイショゼンゴ</t>
    </rPh>
    <rPh sb="4" eb="8">
      <t>ホウモンシドウ</t>
    </rPh>
    <rPh sb="9" eb="11">
      <t>ワリアイ</t>
    </rPh>
    <phoneticPr fontId="4"/>
  </si>
  <si>
    <t>訪問</t>
    <rPh sb="0" eb="2">
      <t>ホウモン</t>
    </rPh>
    <phoneticPr fontId="4"/>
  </si>
  <si>
    <t>-</t>
    <phoneticPr fontId="4"/>
  </si>
  <si>
    <t>うち4,5</t>
    <phoneticPr fontId="4"/>
  </si>
  <si>
    <t>G.H.</t>
    <phoneticPr fontId="4"/>
  </si>
  <si>
    <t>SS</t>
    <phoneticPr fontId="4"/>
  </si>
  <si>
    <t>DC</t>
    <phoneticPr fontId="4"/>
  </si>
  <si>
    <t>合計</t>
    <rPh sb="0" eb="2">
      <t>ゴウケイ</t>
    </rPh>
    <phoneticPr fontId="4"/>
  </si>
  <si>
    <t>在宅</t>
    <rPh sb="0" eb="2">
      <t>ザイタク</t>
    </rPh>
    <phoneticPr fontId="4"/>
  </si>
  <si>
    <t>復帰</t>
    <phoneticPr fontId="4"/>
  </si>
  <si>
    <t>計</t>
    <rPh sb="0" eb="1">
      <t>ケイ</t>
    </rPh>
    <phoneticPr fontId="4"/>
  </si>
  <si>
    <t>勤務計</t>
    <rPh sb="0" eb="2">
      <t>キンム</t>
    </rPh>
    <rPh sb="2" eb="3">
      <t>ケイ</t>
    </rPh>
    <phoneticPr fontId="4"/>
  </si>
  <si>
    <t>PTOT</t>
    <phoneticPr fontId="4"/>
  </si>
  <si>
    <t>相談員</t>
    <rPh sb="0" eb="3">
      <t>ソウダンイン</t>
    </rPh>
    <phoneticPr fontId="4"/>
  </si>
  <si>
    <t>所定労働時間</t>
    <rPh sb="0" eb="6">
      <t>ショテイロウドウジカン</t>
    </rPh>
    <phoneticPr fontId="4"/>
  </si>
  <si>
    <t>日</t>
    <rPh sb="0" eb="1">
      <t>ニチ</t>
    </rPh>
    <phoneticPr fontId="4"/>
  </si>
  <si>
    <t>吸引</t>
    <rPh sb="0" eb="2">
      <t>キュウイン</t>
    </rPh>
    <phoneticPr fontId="4"/>
  </si>
  <si>
    <t>経管</t>
    <rPh sb="0" eb="2">
      <t>ケイカン</t>
    </rPh>
    <phoneticPr fontId="4"/>
  </si>
  <si>
    <t>介護付</t>
    <rPh sb="0" eb="2">
      <t>カイゴ</t>
    </rPh>
    <rPh sb="2" eb="3">
      <t>ヅケ</t>
    </rPh>
    <phoneticPr fontId="4"/>
  </si>
  <si>
    <t>喀痰
吸引</t>
    <rPh sb="0" eb="2">
      <t>カクタン</t>
    </rPh>
    <rPh sb="3" eb="5">
      <t>キュウイン</t>
    </rPh>
    <phoneticPr fontId="4"/>
  </si>
  <si>
    <t>経管
栄養</t>
    <rPh sb="0" eb="2">
      <t>ケイカン</t>
    </rPh>
    <rPh sb="3" eb="5">
      <t>エイヨウ</t>
    </rPh>
    <phoneticPr fontId="4"/>
  </si>
  <si>
    <t>評価合計</t>
    <rPh sb="0" eb="2">
      <t>ヒョウカ</t>
    </rPh>
    <rPh sb="2" eb="4">
      <t>ゴウケイ</t>
    </rPh>
    <phoneticPr fontId="4"/>
  </si>
  <si>
    <t>類型</t>
    <rPh sb="0" eb="2">
      <t>ルイケイ</t>
    </rPh>
    <phoneticPr fontId="4"/>
  </si>
  <si>
    <t>居宅サービス</t>
    <rPh sb="0" eb="2">
      <t>キョタク</t>
    </rPh>
    <phoneticPr fontId="4"/>
  </si>
  <si>
    <t>実施数</t>
    <phoneticPr fontId="4"/>
  </si>
  <si>
    <t>リハ専門職</t>
    <rPh sb="2" eb="5">
      <t>センモンショク</t>
    </rPh>
    <phoneticPr fontId="4"/>
  </si>
  <si>
    <t>配置割合</t>
    <phoneticPr fontId="4"/>
  </si>
  <si>
    <t>支援相談員</t>
    <rPh sb="0" eb="5">
      <t>シエンソウダンイン</t>
    </rPh>
    <phoneticPr fontId="4"/>
  </si>
  <si>
    <t>要介護4・5</t>
    <rPh sb="0" eb="3">
      <t>ヨウカイゴ</t>
    </rPh>
    <phoneticPr fontId="4"/>
  </si>
  <si>
    <t>喀痰吸引</t>
    <rPh sb="0" eb="4">
      <t>カクタンキュウイン</t>
    </rPh>
    <phoneticPr fontId="4"/>
  </si>
  <si>
    <t>実施割合</t>
    <phoneticPr fontId="4"/>
  </si>
  <si>
    <t>経管栄養</t>
    <rPh sb="0" eb="4">
      <t>ケイカンエイヨウ</t>
    </rPh>
    <phoneticPr fontId="4"/>
  </si>
  <si>
    <t>割合</t>
    <phoneticPr fontId="4"/>
  </si>
  <si>
    <t>退所時指導等</t>
    <rPh sb="0" eb="3">
      <t>タイショジ</t>
    </rPh>
    <rPh sb="3" eb="5">
      <t>シドウ</t>
    </rPh>
    <rPh sb="5" eb="6">
      <t>トウ</t>
    </rPh>
    <phoneticPr fontId="4"/>
  </si>
  <si>
    <t>地域貢献活動</t>
    <rPh sb="0" eb="6">
      <t>チイキコウケンカツドウ</t>
    </rPh>
    <phoneticPr fontId="4"/>
  </si>
  <si>
    <t>充実したリハ</t>
    <rPh sb="0" eb="2">
      <t>ジュウジツ</t>
    </rPh>
    <phoneticPr fontId="4"/>
  </si>
  <si>
    <t>　a: 退所時指導を行っていること</t>
    <rPh sb="4" eb="7">
      <t>タイショジ</t>
    </rPh>
    <rPh sb="7" eb="9">
      <t>シドウ</t>
    </rPh>
    <rPh sb="10" eb="11">
      <t>オコナ</t>
    </rPh>
    <phoneticPr fontId="4"/>
  </si>
  <si>
    <t>　b: 退所後の状況確認　（30日以内、1ヶ月以上［介4・5は2週間］の継続見込み）</t>
    <rPh sb="4" eb="7">
      <t>タイショゴ</t>
    </rPh>
    <rPh sb="8" eb="10">
      <t>ジョウキョウ</t>
    </rPh>
    <rPh sb="10" eb="12">
      <t>カクニン</t>
    </rPh>
    <rPh sb="16" eb="17">
      <t>ニチ</t>
    </rPh>
    <rPh sb="17" eb="19">
      <t>イナイ</t>
    </rPh>
    <rPh sb="22" eb="23">
      <t>ゲツ</t>
    </rPh>
    <rPh sb="23" eb="25">
      <t>イジョウ</t>
    </rPh>
    <rPh sb="26" eb="27">
      <t>カイ</t>
    </rPh>
    <rPh sb="32" eb="34">
      <t>シュウカン</t>
    </rPh>
    <rPh sb="36" eb="38">
      <t>ケイゾク</t>
    </rPh>
    <rPh sb="38" eb="40">
      <t>ミコ</t>
    </rPh>
    <phoneticPr fontId="4"/>
  </si>
  <si>
    <t>　リハの計画的な実施と適宜その評価</t>
    <rPh sb="4" eb="7">
      <t>ケイカクテキ</t>
    </rPh>
    <rPh sb="8" eb="10">
      <t>ジッシ</t>
    </rPh>
    <rPh sb="11" eb="13">
      <t>テキギ</t>
    </rPh>
    <rPh sb="15" eb="17">
      <t>ヒョウカ</t>
    </rPh>
    <phoneticPr fontId="4"/>
  </si>
  <si>
    <t>　認知症カフェ、予防・健康教室などの実施　（単なる地域交流は不可）</t>
    <rPh sb="1" eb="4">
      <t>ニンチショウ</t>
    </rPh>
    <rPh sb="8" eb="10">
      <t>ヨボウ</t>
    </rPh>
    <rPh sb="11" eb="15">
      <t>ケンコウキョウシツ</t>
    </rPh>
    <rPh sb="18" eb="20">
      <t>ジッシ</t>
    </rPh>
    <rPh sb="22" eb="23">
      <t>タン</t>
    </rPh>
    <rPh sb="25" eb="29">
      <t>チイキコウリュウ</t>
    </rPh>
    <rPh sb="30" eb="32">
      <t>フカ</t>
    </rPh>
    <phoneticPr fontId="4"/>
  </si>
  <si>
    <t>　20分以上の個別リハを週3回以上実施</t>
    <rPh sb="3" eb="4">
      <t>フン</t>
    </rPh>
    <rPh sb="4" eb="6">
      <t>イジョウ</t>
    </rPh>
    <rPh sb="7" eb="9">
      <t>コベツ</t>
    </rPh>
    <rPh sb="12" eb="13">
      <t>シュウ</t>
    </rPh>
    <rPh sb="14" eb="15">
      <t>カイ</t>
    </rPh>
    <rPh sb="15" eb="17">
      <t>イジョウ</t>
    </rPh>
    <rPh sb="17" eb="19">
      <t>ジッシ</t>
    </rPh>
    <phoneticPr fontId="4"/>
  </si>
  <si>
    <t>令和</t>
    <rPh sb="0" eb="2">
      <t>レイワ</t>
    </rPh>
    <phoneticPr fontId="4"/>
  </si>
  <si>
    <t>○</t>
    <phoneticPr fontId="4"/>
  </si>
  <si>
    <t>訪リハ</t>
    <rPh sb="0" eb="1">
      <t>ホウ</t>
    </rPh>
    <phoneticPr fontId="4"/>
  </si>
  <si>
    <t>（入所+退所）/2</t>
    <rPh sb="1" eb="3">
      <t>ニュウショ</t>
    </rPh>
    <rPh sb="4" eb="6">
      <t>タイショ</t>
    </rPh>
    <phoneticPr fontId="4"/>
  </si>
  <si>
    <t>1ヶ月入所者数</t>
    <rPh sb="2" eb="3">
      <t>ゲツ</t>
    </rPh>
    <rPh sb="3" eb="6">
      <t>ニュウショシャ</t>
    </rPh>
    <rPh sb="6" eb="7">
      <t>スウ</t>
    </rPh>
    <phoneticPr fontId="4"/>
  </si>
  <si>
    <t>介護保険施設</t>
    <rPh sb="0" eb="6">
      <t>カイゴホケンシセツ</t>
    </rPh>
    <phoneticPr fontId="4"/>
  </si>
  <si>
    <t>居住系施設</t>
    <rPh sb="0" eb="3">
      <t>キョジュウケイ</t>
    </rPh>
    <rPh sb="3" eb="5">
      <t>シセツ</t>
    </rPh>
    <phoneticPr fontId="4"/>
  </si>
  <si>
    <t>訪問</t>
    <phoneticPr fontId="4"/>
  </si>
  <si>
    <t>ショートステイ</t>
    <phoneticPr fontId="4"/>
  </si>
  <si>
    <t>通所リハ</t>
    <rPh sb="0" eb="2">
      <t>ツウショ</t>
    </rPh>
    <phoneticPr fontId="4"/>
  </si>
  <si>
    <t>訪問リハ</t>
    <rPh sb="0" eb="2">
      <t>ホウモン</t>
    </rPh>
    <phoneticPr fontId="4"/>
  </si>
  <si>
    <t>DC</t>
  </si>
  <si>
    <t>ST</t>
    <phoneticPr fontId="4"/>
  </si>
  <si>
    <t>ST配置</t>
    <rPh sb="2" eb="4">
      <t>ハイチ</t>
    </rPh>
    <phoneticPr fontId="4"/>
  </si>
  <si>
    <t>×</t>
  </si>
  <si>
    <t>×</t>
    <phoneticPr fontId="4"/>
  </si>
  <si>
    <r>
      <rPr>
        <sz val="7"/>
        <color theme="1"/>
        <rFont val="UD Digi Kyokasho NP-B"/>
        <family val="1"/>
        <charset val="128"/>
      </rPr>
      <t>要介護</t>
    </r>
    <r>
      <rPr>
        <sz val="7.5"/>
        <color theme="1"/>
        <rFont val="UD Digi Kyokasho NP-B"/>
        <family val="1"/>
        <charset val="128"/>
      </rPr>
      <t xml:space="preserve">
4・5</t>
    </r>
    <phoneticPr fontId="4"/>
  </si>
  <si>
    <t>老健類型の推移</t>
    <rPh sb="0" eb="2">
      <t>ロウケン</t>
    </rPh>
    <rPh sb="2" eb="4">
      <t>ルイケイ</t>
    </rPh>
    <rPh sb="5" eb="7">
      <t>スイイ</t>
    </rPh>
    <phoneticPr fontId="4"/>
  </si>
  <si>
    <t>4月</t>
    <rPh sb="1" eb="2">
      <t>ガツ</t>
    </rPh>
    <phoneticPr fontId="4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</si>
  <si>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</si>
  <si>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</si>
  <si>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</si>
  <si>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</si>
  <si>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</si>
  <si>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</si>
  <si>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</si>
  <si>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</si>
  <si>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</si>
  <si>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</si>
  <si>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</si>
  <si>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入所前後訪問指導　割合</t>
    <rPh sb="0" eb="2">
      <t>ニュウショ</t>
    </rPh>
    <rPh sb="2" eb="4">
      <t>ゼンゴ</t>
    </rPh>
    <rPh sb="4" eb="8">
      <t>ホウモンシドウ</t>
    </rPh>
    <rPh sb="9" eb="11">
      <t>ワリアイ</t>
    </rPh>
    <phoneticPr fontId="4"/>
  </si>
  <si>
    <t>退所前後訪問指導　割合</t>
    <rPh sb="0" eb="2">
      <t>タイショ</t>
    </rPh>
    <rPh sb="2" eb="4">
      <t>ゼンゴ</t>
    </rPh>
    <rPh sb="4" eb="8">
      <t>ホウモンシドウ</t>
    </rPh>
    <rPh sb="9" eb="11">
      <t>ワリアイ</t>
    </rPh>
    <phoneticPr fontId="4"/>
  </si>
  <si>
    <t>居宅サービス　</t>
    <rPh sb="0" eb="2">
      <t>キョタク</t>
    </rPh>
    <phoneticPr fontId="4"/>
  </si>
  <si>
    <t>実施数</t>
    <rPh sb="0" eb="2">
      <t>ジッシ</t>
    </rPh>
    <rPh sb="2" eb="3">
      <t>スウ</t>
    </rPh>
    <phoneticPr fontId="4"/>
  </si>
  <si>
    <t>配置数</t>
    <rPh sb="0" eb="2">
      <t>ハイチ</t>
    </rPh>
    <rPh sb="2" eb="3">
      <t>スウ</t>
    </rPh>
    <phoneticPr fontId="4"/>
  </si>
  <si>
    <t>配置数</t>
    <rPh sb="0" eb="3">
      <t>ハイチスウ</t>
    </rPh>
    <phoneticPr fontId="4"/>
  </si>
  <si>
    <t>割合</t>
    <rPh sb="0" eb="2">
      <t>ワリアイ</t>
    </rPh>
    <phoneticPr fontId="4"/>
  </si>
  <si>
    <t>実施割合</t>
    <rPh sb="0" eb="2">
      <t>ジッシ</t>
    </rPh>
    <rPh sb="2" eb="4">
      <t>ワリアイ</t>
    </rPh>
    <phoneticPr fontId="4"/>
  </si>
  <si>
    <t>実施割合</t>
    <rPh sb="0" eb="4">
      <t>ジッシ</t>
    </rPh>
    <phoneticPr fontId="4"/>
  </si>
  <si>
    <t>1日平均入所者</t>
    <rPh sb="1" eb="2">
      <t>ニチ</t>
    </rPh>
    <rPh sb="2" eb="4">
      <t>ヘイキン</t>
    </rPh>
    <rPh sb="4" eb="7">
      <t>ニュウショ</t>
    </rPh>
    <phoneticPr fontId="4"/>
  </si>
  <si>
    <t>一般病院</t>
    <rPh sb="0" eb="4">
      <t>イッパンビョウイン</t>
    </rPh>
    <phoneticPr fontId="4"/>
  </si>
  <si>
    <t>精神科病院</t>
    <rPh sb="0" eb="5">
      <t>セイシンカビョウイン</t>
    </rPh>
    <phoneticPr fontId="4"/>
  </si>
  <si>
    <t>居宅介護支援事業所</t>
    <rPh sb="0" eb="8">
      <t>キョタクカイ</t>
    </rPh>
    <rPh sb="8" eb="9">
      <t>ショ</t>
    </rPh>
    <phoneticPr fontId="4"/>
  </si>
  <si>
    <t>福沢　諭吉</t>
    <rPh sb="0" eb="2">
      <t>フクザワ</t>
    </rPh>
    <rPh sb="3" eb="5">
      <t>ユキチ</t>
    </rPh>
    <phoneticPr fontId="4"/>
  </si>
  <si>
    <t>樋口　一葉</t>
    <rPh sb="0" eb="2">
      <t>ヒグチ</t>
    </rPh>
    <rPh sb="3" eb="5">
      <t>イチヨウ</t>
    </rPh>
    <phoneticPr fontId="4"/>
  </si>
  <si>
    <t>夏目　漱石</t>
  </si>
  <si>
    <t>野口　英世</t>
    <rPh sb="0" eb="2">
      <t>ノグチ</t>
    </rPh>
    <rPh sb="3" eb="5">
      <t>ヒデヨ</t>
    </rPh>
    <phoneticPr fontId="4"/>
  </si>
  <si>
    <t>渋沢　栄一</t>
    <rPh sb="0" eb="2">
      <t>シブサワ</t>
    </rPh>
    <rPh sb="3" eb="5">
      <t>エイイチ</t>
    </rPh>
    <phoneticPr fontId="4"/>
  </si>
  <si>
    <t>津田　梅子</t>
  </si>
  <si>
    <t>津田　梅子</t>
    <phoneticPr fontId="4"/>
  </si>
  <si>
    <t>北里　柴三郎</t>
  </si>
  <si>
    <t>北里　柴三郎</t>
    <phoneticPr fontId="4"/>
  </si>
  <si>
    <t>新渡戸　稲造</t>
  </si>
  <si>
    <t>新渡戸　稲造</t>
    <phoneticPr fontId="4"/>
  </si>
  <si>
    <t>夏目　漱石</t>
    <phoneticPr fontId="4"/>
  </si>
  <si>
    <t>伊藤　博文</t>
  </si>
  <si>
    <t>伊藤　博文</t>
    <phoneticPr fontId="4"/>
  </si>
  <si>
    <t>岩倉　具視</t>
  </si>
  <si>
    <t>岩倉　具視</t>
    <phoneticPr fontId="4"/>
  </si>
  <si>
    <t>施設名：</t>
    <rPh sb="0" eb="3">
      <t>シセツメイ</t>
    </rPh>
    <phoneticPr fontId="4"/>
  </si>
  <si>
    <t>介護保険施設サービス費(Ⅰ)・(Ⅳ)、在宅復帰・在宅療養支援に係る計算書</t>
    <rPh sb="0" eb="6">
      <t>カイゴホケンシセツ</t>
    </rPh>
    <rPh sb="10" eb="11">
      <t>ヒ</t>
    </rPh>
    <rPh sb="19" eb="23">
      <t>ザイタクフッキ</t>
    </rPh>
    <rPh sb="24" eb="28">
      <t>ザイタクリョウヨウ</t>
    </rPh>
    <rPh sb="28" eb="30">
      <t>シエン</t>
    </rPh>
    <rPh sb="31" eb="32">
      <t>カカ</t>
    </rPh>
    <rPh sb="33" eb="36">
      <t>ケイサンショ</t>
    </rPh>
    <phoneticPr fontId="4"/>
  </si>
  <si>
    <t>造幣ケプランセンター　大蔵CM</t>
    <rPh sb="0" eb="2">
      <t>ゾウヘイ</t>
    </rPh>
    <rPh sb="11" eb="13">
      <t>オオクラ</t>
    </rPh>
    <phoneticPr fontId="4"/>
  </si>
  <si>
    <t>リハマネジメントと指示</t>
    <rPh sb="9" eb="11">
      <t>シジ</t>
    </rPh>
    <phoneticPr fontId="4"/>
  </si>
  <si>
    <t>退所者1</t>
    <rPh sb="0" eb="3">
      <t>タイショシャ</t>
    </rPh>
    <phoneticPr fontId="4"/>
  </si>
  <si>
    <t>退所者2</t>
    <rPh sb="0" eb="3">
      <t>タイショシャ</t>
    </rPh>
    <phoneticPr fontId="4"/>
  </si>
  <si>
    <t>退所者3</t>
    <rPh sb="0" eb="3">
      <t>タイショシャ</t>
    </rPh>
    <phoneticPr fontId="4"/>
  </si>
  <si>
    <t>4月</t>
  </si>
  <si>
    <t>30% 超</t>
  </si>
  <si>
    <t>5% 以上</t>
  </si>
  <si>
    <t>10% 以上</t>
  </si>
  <si>
    <t>30% 以上</t>
  </si>
  <si>
    <t>2サービス</t>
  </si>
  <si>
    <t>3 以上</t>
  </si>
  <si>
    <t>要件あり</t>
  </si>
  <si>
    <t>2 以上</t>
  </si>
  <si>
    <t>35% 未満</t>
  </si>
  <si>
    <t>加算型</t>
  </si>
  <si>
    <t>-</t>
  </si>
  <si>
    <t>単月での回転率目安</t>
    <rPh sb="0" eb="2">
      <t>タンゲツ</t>
    </rPh>
    <rPh sb="4" eb="7">
      <t>カイテンリツ</t>
    </rPh>
    <rPh sb="7" eb="9">
      <t>メヤス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</si>
</sst>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#,##0_ "/>
    <numFmt numFmtId="177" formatCode="#,##0_);[Red]\(#,##0\)"/>
    <numFmt numFmtId="178" formatCode="0.0%"/>
    <numFmt numFmtId="179" formatCode="0.0_ "/>
    <numFmt numFmtId="180" formatCode="0.00_);[Red]\(0.00\)"/>
    <numFmt numFmtId="181" formatCode="0_ "/>
    <numFmt numFmtId="182" formatCode="#,##0.0_ "/>
  </numFmts>
  <fonts count="43">
    <font>
      <sz val="11"/>
      <color theme="1"/>
      <name val="HGPｺﾞｼｯｸM"/>
      <family val="2"/>
      <charset val="128"/>
    </font>
    <font>
      <sz val="12"/>
      <color theme="1"/>
      <name val="HGPｺﾞｼｯｸM"/>
      <family val="2"/>
      <charset val="128"/>
    </font>
    <font>
      <sz val="11"/>
      <color theme="1"/>
      <name val="HGPｺﾞｼｯｸM"/>
      <family val="2"/>
      <charset val="128"/>
    </font>
    <font>
      <sz val="12"/>
      <color theme="1"/>
      <name val="HGPｺﾞｼｯｸM"/>
      <family val="3"/>
      <charset val="128"/>
    </font>
    <font>
      <sz val="6"/>
      <name val="HGPｺﾞｼｯｸM"/>
      <family val="2"/>
      <charset val="128"/>
    </font>
    <font>
      <b/>
      <sz val="11"/>
      <color theme="1"/>
      <name val="HGPｺﾞｼｯｸM"/>
      <family val="3"/>
      <charset val="128"/>
    </font>
    <font>
      <sz val="9"/>
      <color theme="1"/>
      <name val="HGPｺﾞｼｯｸM"/>
      <family val="2"/>
      <charset val="128"/>
    </font>
    <font>
      <b/>
      <sz val="9"/>
      <color theme="1"/>
      <name val="HGPｺﾞｼｯｸM"/>
      <family val="3"/>
      <charset val="128"/>
    </font>
    <font>
      <sz val="8"/>
      <color theme="1"/>
      <name val="HGPｺﾞｼｯｸM"/>
      <family val="2"/>
      <charset val="128"/>
    </font>
    <font>
      <sz val="8"/>
      <color theme="1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9"/>
      <color theme="0"/>
      <name val="HGPｺﾞｼｯｸM"/>
      <family val="2"/>
      <charset val="128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2"/>
      <charset val="128"/>
    </font>
    <font>
      <sz val="10"/>
      <color theme="1"/>
      <name val="HGPｺﾞｼｯｸM"/>
      <family val="2"/>
      <charset val="128"/>
    </font>
    <font>
      <sz val="10"/>
      <color theme="1"/>
      <name val="HGPｺﾞｼｯｸM"/>
      <family val="3"/>
      <charset val="128"/>
    </font>
    <font>
      <sz val="11"/>
      <color theme="1"/>
      <name val="Arial Black"/>
      <family val="2"/>
    </font>
    <font>
      <sz val="10"/>
      <color theme="1"/>
      <name val="HGS創英角ｺﾞｼｯｸUB"/>
      <family val="3"/>
      <charset val="128"/>
    </font>
    <font>
      <sz val="11"/>
      <color theme="1"/>
      <name val="Calibri"/>
      <family val="2"/>
    </font>
    <font>
      <sz val="8.5"/>
      <color theme="1"/>
      <name val="UD Digi Kyokasho NK-B"/>
      <family val="1"/>
      <charset val="128"/>
    </font>
    <font>
      <sz val="9"/>
      <color theme="1"/>
      <name val="UD Digi Kyokasho NK-B"/>
      <family val="1"/>
      <charset val="128"/>
    </font>
    <font>
      <sz val="9"/>
      <color theme="1"/>
      <name val="UD Digi Kyokasho NP-B"/>
      <family val="1"/>
      <charset val="128"/>
    </font>
    <font>
      <sz val="11"/>
      <color theme="1"/>
      <name val="UD Digi Kyokasho NP-B"/>
      <family val="1"/>
      <charset val="128"/>
    </font>
    <font>
      <b/>
      <sz val="9"/>
      <color theme="1"/>
      <name val="UD Digi Kyokasho NP-B"/>
      <family val="1"/>
      <charset val="128"/>
    </font>
    <font>
      <sz val="7.5"/>
      <color theme="1"/>
      <name val="UD Digi Kyokasho NP-B"/>
      <family val="1"/>
      <charset val="128"/>
    </font>
    <font>
      <sz val="8"/>
      <color theme="1"/>
      <name val="UD Digi Kyokasho NP-B"/>
      <family val="1"/>
      <charset val="128"/>
    </font>
    <font>
      <sz val="6"/>
      <color theme="1"/>
      <name val="UD Digi Kyokasho NP-B"/>
      <family val="1"/>
      <charset val="128"/>
    </font>
    <font>
      <sz val="9"/>
      <color theme="1"/>
      <name val="UD デジタル 教科書体 NP-B"/>
      <family val="1"/>
      <charset val="128"/>
    </font>
    <font>
      <sz val="7"/>
      <color theme="1"/>
      <name val="UD Digi Kyokasho NP-B"/>
      <family val="1"/>
      <charset val="128"/>
    </font>
    <font>
      <sz val="8"/>
      <color theme="1"/>
      <name val="Arial"/>
      <family val="2"/>
    </font>
    <font>
      <sz val="8"/>
      <color theme="1"/>
      <name val="UD Digi Kyokasho NK-B"/>
      <family val="1"/>
      <charset val="128"/>
    </font>
    <font>
      <sz val="9"/>
      <name val="Arial"/>
      <family val="2"/>
    </font>
    <font>
      <sz val="7.5"/>
      <color theme="1"/>
      <name val="UD Digi Kyokasho NK-B"/>
      <family val="1"/>
      <charset val="128"/>
    </font>
    <font>
      <sz val="9"/>
      <color theme="1"/>
      <name val="UD デジタル 教科書体 NK-B"/>
      <family val="1"/>
      <charset val="128"/>
    </font>
    <font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4"/>
      <color theme="1"/>
      <name val="Arial Black"/>
      <family val="2"/>
    </font>
    <font>
      <sz val="10"/>
      <color theme="1"/>
      <name val="BIZ UDPゴシック"/>
      <family val="3"/>
      <charset val="128"/>
    </font>
    <font>
      <b/>
      <sz val="11"/>
      <color rgb="FFFF0000"/>
      <name val="HGPｺﾞｼｯｸM"/>
      <family val="3"/>
      <charset val="128"/>
    </font>
    <font>
      <b/>
      <sz val="11"/>
      <color rgb="FFFF0000"/>
      <name val="UD Digi Kyokasho NP-B"/>
      <family val="1"/>
      <charset val="128"/>
    </font>
    <font>
      <sz val="12"/>
      <color theme="1"/>
      <name val="BIZ UDPゴシック"/>
      <family val="3"/>
      <charset val="128"/>
    </font>
    <font>
      <sz val="12"/>
      <color theme="1"/>
      <name val="Arial Black"/>
      <family val="2"/>
    </font>
    <font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0FAFE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B9FFD9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7"/>
        <bgColor indexed="64"/>
      </patternFill>
    </fill>
  </fills>
  <borders count="14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</borders>
  <cellStyleXfs count="3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499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9" fillId="0" borderId="0" xfId="0" applyFont="1" applyProtection="1">
      <alignment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0" fillId="0" borderId="40" xfId="0" applyBorder="1">
      <alignment vertical="center"/>
    </xf>
    <xf numFmtId="176" fontId="6" fillId="0" borderId="0" xfId="0" applyNumberFormat="1" applyFont="1" applyBorder="1" applyAlignment="1">
      <alignment horizontal="center" vertical="center"/>
    </xf>
    <xf numFmtId="176" fontId="7" fillId="0" borderId="0" xfId="0" applyNumberFormat="1" applyFont="1" applyBorder="1" applyAlignment="1">
      <alignment horizontal="center" vertical="center"/>
    </xf>
    <xf numFmtId="0" fontId="0" fillId="0" borderId="0" xfId="0" applyBorder="1">
      <alignment vertical="center"/>
    </xf>
    <xf numFmtId="176" fontId="11" fillId="0" borderId="0" xfId="0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>
      <alignment vertical="center"/>
    </xf>
    <xf numFmtId="0" fontId="14" fillId="0" borderId="0" xfId="0" applyFo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5" fillId="0" borderId="44" xfId="0" applyFont="1" applyBorder="1" applyAlignment="1">
      <alignment vertical="center" shrinkToFit="1"/>
    </xf>
    <xf numFmtId="0" fontId="15" fillId="0" borderId="0" xfId="0" applyFont="1" applyBorder="1">
      <alignment vertical="center"/>
    </xf>
    <xf numFmtId="0" fontId="15" fillId="0" borderId="0" xfId="0" applyFont="1" applyBorder="1" applyAlignment="1">
      <alignment horizontal="right" vertical="center"/>
    </xf>
    <xf numFmtId="0" fontId="15" fillId="0" borderId="49" xfId="0" applyFont="1" applyBorder="1">
      <alignment vertical="center"/>
    </xf>
    <xf numFmtId="0" fontId="15" fillId="0" borderId="49" xfId="0" applyFont="1" applyBorder="1" applyAlignment="1">
      <alignment horizontal="right" vertical="center"/>
    </xf>
    <xf numFmtId="0" fontId="15" fillId="0" borderId="0" xfId="0" applyFont="1">
      <alignment vertical="center"/>
    </xf>
    <xf numFmtId="0" fontId="12" fillId="0" borderId="0" xfId="0" applyFont="1" applyAlignment="1">
      <alignment vertical="center" wrapText="1"/>
    </xf>
    <xf numFmtId="0" fontId="14" fillId="0" borderId="8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8" fillId="0" borderId="0" xfId="0" applyFont="1">
      <alignment vertical="center"/>
    </xf>
    <xf numFmtId="0" fontId="3" fillId="0" borderId="0" xfId="0" applyFont="1" applyProtection="1">
      <alignment vertical="center"/>
    </xf>
    <xf numFmtId="0" fontId="0" fillId="0" borderId="0" xfId="0" applyProtection="1">
      <alignment vertical="center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7" fillId="0" borderId="0" xfId="0" applyFont="1" applyProtection="1">
      <alignment vertical="center"/>
    </xf>
    <xf numFmtId="0" fontId="6" fillId="0" borderId="0" xfId="0" applyFont="1" applyBorder="1" applyProtection="1">
      <alignment vertical="center"/>
    </xf>
    <xf numFmtId="0" fontId="9" fillId="0" borderId="0" xfId="0" applyFont="1" applyProtection="1">
      <alignment vertical="center"/>
    </xf>
    <xf numFmtId="0" fontId="15" fillId="0" borderId="13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0" fontId="15" fillId="0" borderId="23" xfId="0" applyFont="1" applyBorder="1" applyAlignment="1" applyProtection="1">
      <alignment horizontal="center" vertical="center"/>
      <protection locked="0"/>
    </xf>
    <xf numFmtId="0" fontId="15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>
      <alignment vertical="center"/>
    </xf>
    <xf numFmtId="0" fontId="12" fillId="0" borderId="0" xfId="0" applyFont="1">
      <alignment vertical="center"/>
    </xf>
    <xf numFmtId="0" fontId="0" fillId="0" borderId="74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Alignment="1">
      <alignment horizontal="right" vertical="center"/>
    </xf>
    <xf numFmtId="0" fontId="19" fillId="4" borderId="124" xfId="0" applyFont="1" applyFill="1" applyBorder="1" applyAlignment="1">
      <alignment horizontal="left" vertical="center"/>
    </xf>
    <xf numFmtId="0" fontId="19" fillId="4" borderId="125" xfId="0" applyFont="1" applyFill="1" applyBorder="1">
      <alignment vertical="center"/>
    </xf>
    <xf numFmtId="0" fontId="19" fillId="4" borderId="123" xfId="0" applyFont="1" applyFill="1" applyBorder="1">
      <alignment vertical="center"/>
    </xf>
    <xf numFmtId="0" fontId="19" fillId="4" borderId="29" xfId="0" applyFont="1" applyFill="1" applyBorder="1" applyAlignment="1">
      <alignment horizontal="left" vertical="center"/>
    </xf>
    <xf numFmtId="0" fontId="19" fillId="4" borderId="21" xfId="0" applyFont="1" applyFill="1" applyBorder="1">
      <alignment vertical="center"/>
    </xf>
    <xf numFmtId="0" fontId="19" fillId="4" borderId="28" xfId="0" applyFont="1" applyFill="1" applyBorder="1">
      <alignment vertical="center"/>
    </xf>
    <xf numFmtId="0" fontId="19" fillId="4" borderId="24" xfId="0" applyFont="1" applyFill="1" applyBorder="1">
      <alignment vertical="center"/>
    </xf>
    <xf numFmtId="0" fontId="19" fillId="4" borderId="29" xfId="0" applyFont="1" applyFill="1" applyBorder="1">
      <alignment vertical="center"/>
    </xf>
    <xf numFmtId="0" fontId="19" fillId="4" borderId="108" xfId="0" applyFont="1" applyFill="1" applyBorder="1">
      <alignment vertical="center"/>
    </xf>
    <xf numFmtId="0" fontId="19" fillId="4" borderId="109" xfId="0" applyFont="1" applyFill="1" applyBorder="1">
      <alignment vertical="center"/>
    </xf>
    <xf numFmtId="0" fontId="19" fillId="4" borderId="85" xfId="0" applyFont="1" applyFill="1" applyBorder="1">
      <alignment vertical="center"/>
    </xf>
    <xf numFmtId="0" fontId="22" fillId="0" borderId="0" xfId="0" applyFont="1">
      <alignment vertical="center"/>
    </xf>
    <xf numFmtId="0" fontId="21" fillId="0" borderId="0" xfId="0" applyFont="1">
      <alignment vertical="center"/>
    </xf>
    <xf numFmtId="0" fontId="23" fillId="0" borderId="0" xfId="0" applyFont="1">
      <alignment vertical="center"/>
    </xf>
    <xf numFmtId="0" fontId="21" fillId="0" borderId="48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shrinkToFit="1"/>
    </xf>
    <xf numFmtId="177" fontId="29" fillId="0" borderId="67" xfId="0" applyNumberFormat="1" applyFont="1" applyBorder="1" applyAlignment="1" applyProtection="1">
      <alignment horizontal="center" vertical="center" shrinkToFit="1"/>
      <protection locked="0"/>
    </xf>
    <xf numFmtId="0" fontId="29" fillId="0" borderId="8" xfId="0" applyFont="1" applyBorder="1" applyAlignment="1" applyProtection="1">
      <alignment vertical="center" shrinkToFit="1"/>
      <protection locked="0"/>
    </xf>
    <xf numFmtId="177" fontId="29" fillId="0" borderId="67" xfId="0" applyNumberFormat="1" applyFont="1" applyBorder="1" applyAlignment="1" applyProtection="1">
      <alignment horizontal="center" vertical="center" shrinkToFit="1"/>
    </xf>
    <xf numFmtId="0" fontId="29" fillId="0" borderId="8" xfId="0" applyFont="1" applyBorder="1" applyAlignment="1" applyProtection="1">
      <alignment vertical="center" shrinkToFit="1"/>
    </xf>
    <xf numFmtId="0" fontId="29" fillId="0" borderId="9" xfId="0" applyFont="1" applyBorder="1" applyAlignment="1" applyProtection="1">
      <alignment horizontal="center" vertical="center"/>
    </xf>
    <xf numFmtId="0" fontId="29" fillId="0" borderId="14" xfId="0" applyFont="1" applyBorder="1" applyAlignment="1" applyProtection="1">
      <alignment horizontal="center" vertical="center"/>
    </xf>
    <xf numFmtId="176" fontId="31" fillId="0" borderId="7" xfId="0" applyNumberFormat="1" applyFont="1" applyBorder="1" applyAlignment="1" applyProtection="1">
      <alignment horizontal="center" shrinkToFit="1"/>
      <protection locked="0"/>
    </xf>
    <xf numFmtId="176" fontId="31" fillId="0" borderId="5" xfId="0" applyNumberFormat="1" applyFont="1" applyBorder="1" applyAlignment="1" applyProtection="1">
      <alignment horizontal="center" shrinkToFit="1"/>
      <protection locked="0"/>
    </xf>
    <xf numFmtId="0" fontId="20" fillId="0" borderId="3" xfId="0" applyFont="1" applyBorder="1" applyAlignment="1" applyProtection="1">
      <alignment horizontal="center" vertical="center"/>
    </xf>
    <xf numFmtId="0" fontId="32" fillId="0" borderId="4" xfId="0" applyFont="1" applyBorder="1" applyAlignment="1" applyProtection="1">
      <alignment horizontal="center"/>
    </xf>
    <xf numFmtId="0" fontId="20" fillId="0" borderId="1" xfId="0" applyFont="1" applyBorder="1" applyAlignment="1" applyProtection="1">
      <alignment horizontal="center" vertical="center"/>
    </xf>
    <xf numFmtId="0" fontId="29" fillId="0" borderId="37" xfId="0" applyFont="1" applyBorder="1" applyAlignment="1" applyProtection="1">
      <alignment horizontal="center" vertical="center"/>
      <protection locked="0"/>
    </xf>
    <xf numFmtId="177" fontId="29" fillId="0" borderId="65" xfId="0" applyNumberFormat="1" applyFont="1" applyBorder="1" applyAlignment="1" applyProtection="1">
      <alignment vertical="center" shrinkToFit="1"/>
      <protection locked="0"/>
    </xf>
    <xf numFmtId="177" fontId="29" fillId="0" borderId="65" xfId="0" applyNumberFormat="1" applyFont="1" applyBorder="1" applyAlignment="1" applyProtection="1">
      <alignment vertical="center" shrinkToFit="1"/>
    </xf>
    <xf numFmtId="0" fontId="20" fillId="0" borderId="10" xfId="0" applyFont="1" applyBorder="1" applyAlignment="1" applyProtection="1">
      <alignment horizontal="center" vertical="top"/>
      <protection locked="0"/>
    </xf>
    <xf numFmtId="0" fontId="20" fillId="0" borderId="50" xfId="0" applyFont="1" applyBorder="1" applyAlignment="1" applyProtection="1">
      <alignment horizontal="center" vertical="top"/>
      <protection locked="0"/>
    </xf>
    <xf numFmtId="0" fontId="20" fillId="0" borderId="16" xfId="0" applyFont="1" applyBorder="1" applyAlignment="1" applyProtection="1">
      <alignment horizontal="center" vertical="top"/>
      <protection locked="0"/>
    </xf>
    <xf numFmtId="0" fontId="20" fillId="0" borderId="20" xfId="0" applyFont="1" applyBorder="1" applyAlignment="1" applyProtection="1">
      <alignment horizontal="center" vertical="top"/>
      <protection locked="0"/>
    </xf>
    <xf numFmtId="0" fontId="20" fillId="0" borderId="91" xfId="0" applyFont="1" applyBorder="1" applyAlignment="1" applyProtection="1">
      <alignment horizontal="center" vertical="top"/>
      <protection locked="0"/>
    </xf>
    <xf numFmtId="177" fontId="29" fillId="0" borderId="64" xfId="0" applyNumberFormat="1" applyFont="1" applyBorder="1" applyAlignment="1" applyProtection="1">
      <alignment horizontal="center" vertical="center" shrinkToFit="1"/>
      <protection locked="0"/>
    </xf>
    <xf numFmtId="177" fontId="29" fillId="0" borderId="64" xfId="0" applyNumberFormat="1" applyFont="1" applyBorder="1" applyAlignment="1" applyProtection="1">
      <alignment horizontal="center" vertical="center" shrinkToFit="1"/>
    </xf>
    <xf numFmtId="177" fontId="29" fillId="0" borderId="42" xfId="0" applyNumberFormat="1" applyFont="1" applyBorder="1" applyAlignment="1" applyProtection="1">
      <alignment horizontal="center" vertical="center" shrinkToFit="1"/>
    </xf>
    <xf numFmtId="177" fontId="29" fillId="0" borderId="71" xfId="0" applyNumberFormat="1" applyFont="1" applyBorder="1" applyAlignment="1" applyProtection="1">
      <alignment horizontal="center" vertical="center" shrinkToFit="1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5" fillId="0" borderId="0" xfId="0" applyFont="1" applyAlignment="1">
      <alignment horizontal="center" vertical="center"/>
    </xf>
    <xf numFmtId="0" fontId="35" fillId="0" borderId="129" xfId="0" applyFont="1" applyBorder="1">
      <alignment vertical="center"/>
    </xf>
    <xf numFmtId="0" fontId="35" fillId="0" borderId="53" xfId="0" applyFont="1" applyBorder="1">
      <alignment vertical="center"/>
    </xf>
    <xf numFmtId="0" fontId="35" fillId="0" borderId="30" xfId="0" applyFont="1" applyBorder="1">
      <alignment vertical="center"/>
    </xf>
    <xf numFmtId="0" fontId="35" fillId="0" borderId="15" xfId="0" applyFont="1" applyBorder="1">
      <alignment vertical="center"/>
    </xf>
    <xf numFmtId="0" fontId="35" fillId="0" borderId="59" xfId="0" applyFont="1" applyBorder="1">
      <alignment vertical="center"/>
    </xf>
    <xf numFmtId="0" fontId="35" fillId="0" borderId="130" xfId="0" applyFont="1" applyBorder="1">
      <alignment vertical="center"/>
    </xf>
    <xf numFmtId="0" fontId="36" fillId="0" borderId="131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29" fillId="0" borderId="29" xfId="0" applyFont="1" applyBorder="1" applyAlignment="1" applyProtection="1">
      <alignment horizontal="center" vertical="center"/>
    </xf>
    <xf numFmtId="180" fontId="20" fillId="9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horizontal="center" vertical="top"/>
      <protection locked="0"/>
    </xf>
    <xf numFmtId="0" fontId="32" fillId="0" borderId="4" xfId="0" applyFont="1" applyBorder="1" applyAlignment="1" applyProtection="1">
      <alignment horizontal="center"/>
    </xf>
    <xf numFmtId="176" fontId="31" fillId="0" borderId="5" xfId="0" applyNumberFormat="1" applyFont="1" applyBorder="1" applyAlignment="1" applyProtection="1">
      <alignment horizontal="center" shrinkToFit="1"/>
      <protection locked="0"/>
    </xf>
    <xf numFmtId="0" fontId="6" fillId="0" borderId="0" xfId="0" applyFont="1" applyAlignment="1" applyProtection="1">
      <alignment horizontal="right"/>
    </xf>
    <xf numFmtId="0" fontId="29" fillId="0" borderId="33" xfId="0" applyFont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vertical="top"/>
    </xf>
    <xf numFmtId="0" fontId="20" fillId="0" borderId="61" xfId="0" applyFont="1" applyBorder="1" applyAlignment="1" applyProtection="1">
      <alignment vertical="top"/>
    </xf>
    <xf numFmtId="176" fontId="31" fillId="0" borderId="5" xfId="0" applyNumberFormat="1" applyFont="1" applyBorder="1" applyAlignment="1" applyProtection="1">
      <alignment horizontal="center" shrinkToFit="1"/>
      <protection locked="0"/>
    </xf>
    <xf numFmtId="0" fontId="35" fillId="0" borderId="13" xfId="0" applyFont="1" applyBorder="1" applyAlignment="1" applyProtection="1">
      <alignment horizontal="center" vertical="center"/>
    </xf>
    <xf numFmtId="0" fontId="35" fillId="0" borderId="22" xfId="0" applyFont="1" applyBorder="1" applyAlignment="1" applyProtection="1">
      <alignment horizontal="center" vertical="center"/>
    </xf>
    <xf numFmtId="0" fontId="35" fillId="0" borderId="121" xfId="0" applyFont="1" applyBorder="1" applyAlignment="1" applyProtection="1">
      <alignment horizontal="center" vertical="center"/>
    </xf>
    <xf numFmtId="0" fontId="35" fillId="0" borderId="23" xfId="0" applyFont="1" applyBorder="1" applyAlignment="1" applyProtection="1">
      <alignment horizontal="center" vertical="center"/>
    </xf>
    <xf numFmtId="0" fontId="3" fillId="0" borderId="0" xfId="0" applyFont="1">
      <alignment vertical="center"/>
    </xf>
    <xf numFmtId="0" fontId="6" fillId="0" borderId="0" xfId="0" applyFont="1" applyAlignment="1">
      <alignment horizontal="right"/>
    </xf>
    <xf numFmtId="0" fontId="38" fillId="0" borderId="0" xfId="0" applyFont="1">
      <alignment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/>
    </xf>
    <xf numFmtId="0" fontId="29" fillId="0" borderId="9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20" fillId="0" borderId="28" xfId="0" applyFont="1" applyBorder="1" applyAlignment="1">
      <alignment vertical="top"/>
    </xf>
    <xf numFmtId="177" fontId="29" fillId="0" borderId="64" xfId="0" applyNumberFormat="1" applyFont="1" applyBorder="1" applyAlignment="1">
      <alignment horizontal="center" vertical="center" shrinkToFit="1"/>
    </xf>
    <xf numFmtId="177" fontId="29" fillId="0" borderId="65" xfId="0" applyNumberFormat="1" applyFont="1" applyBorder="1" applyAlignment="1">
      <alignment vertical="center" shrinkToFit="1"/>
    </xf>
    <xf numFmtId="177" fontId="29" fillId="0" borderId="67" xfId="0" applyNumberFormat="1" applyFont="1" applyBorder="1" applyAlignment="1">
      <alignment horizontal="center" vertical="center" shrinkToFit="1"/>
    </xf>
    <xf numFmtId="177" fontId="29" fillId="0" borderId="42" xfId="0" applyNumberFormat="1" applyFont="1" applyBorder="1" applyAlignment="1">
      <alignment horizontal="center" vertical="center" shrinkToFit="1"/>
    </xf>
    <xf numFmtId="177" fontId="29" fillId="0" borderId="71" xfId="0" applyNumberFormat="1" applyFont="1" applyBorder="1" applyAlignment="1">
      <alignment horizontal="center" vertical="center" shrinkToFit="1"/>
    </xf>
    <xf numFmtId="0" fontId="29" fillId="0" borderId="8" xfId="0" applyFont="1" applyBorder="1" applyAlignment="1">
      <alignment vertical="center" shrinkToFit="1"/>
    </xf>
    <xf numFmtId="0" fontId="39" fillId="0" borderId="120" xfId="0" applyFont="1" applyBorder="1" applyAlignment="1">
      <alignment horizontal="center" vertical="center"/>
    </xf>
    <xf numFmtId="0" fontId="20" fillId="0" borderId="61" xfId="0" applyFont="1" applyBorder="1" applyAlignment="1">
      <alignment vertical="top"/>
    </xf>
    <xf numFmtId="0" fontId="34" fillId="0" borderId="0" xfId="2" applyFont="1" applyAlignment="1">
      <alignment horizontal="left" vertical="center"/>
    </xf>
    <xf numFmtId="0" fontId="40" fillId="0" borderId="0" xfId="2" applyFont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40" fillId="0" borderId="0" xfId="2" applyFont="1">
      <alignment vertical="center"/>
    </xf>
    <xf numFmtId="0" fontId="40" fillId="8" borderId="20" xfId="2" applyFont="1" applyFill="1" applyBorder="1" applyAlignment="1">
      <alignment horizontal="center" vertical="center"/>
    </xf>
    <xf numFmtId="0" fontId="40" fillId="7" borderId="19" xfId="2" applyFont="1" applyFill="1" applyBorder="1" applyAlignment="1">
      <alignment horizontal="center" vertical="center"/>
    </xf>
    <xf numFmtId="182" fontId="40" fillId="0" borderId="133" xfId="2" applyNumberFormat="1" applyFont="1" applyBorder="1" applyAlignment="1">
      <alignment horizontal="center" vertical="center"/>
    </xf>
    <xf numFmtId="0" fontId="40" fillId="0" borderId="0" xfId="2" applyFont="1" applyBorder="1">
      <alignment vertical="center"/>
    </xf>
    <xf numFmtId="176" fontId="41" fillId="7" borderId="132" xfId="2" applyNumberFormat="1" applyFont="1" applyFill="1" applyBorder="1">
      <alignment vertical="center"/>
    </xf>
    <xf numFmtId="176" fontId="41" fillId="7" borderId="136" xfId="2" applyNumberFormat="1" applyFont="1" applyFill="1" applyBorder="1">
      <alignment vertical="center"/>
    </xf>
    <xf numFmtId="182" fontId="42" fillId="0" borderId="141" xfId="2" applyNumberFormat="1" applyFont="1" applyFill="1" applyBorder="1" applyProtection="1">
      <alignment vertical="center"/>
      <protection locked="0"/>
    </xf>
    <xf numFmtId="10" fontId="42" fillId="0" borderId="134" xfId="2" applyNumberFormat="1" applyFont="1" applyFill="1" applyBorder="1">
      <alignment vertical="center"/>
    </xf>
    <xf numFmtId="182" fontId="42" fillId="0" borderId="118" xfId="2" applyNumberFormat="1" applyFont="1" applyFill="1" applyBorder="1" applyProtection="1">
      <alignment vertical="center"/>
    </xf>
    <xf numFmtId="10" fontId="42" fillId="0" borderId="12" xfId="2" applyNumberFormat="1" applyFont="1" applyFill="1" applyBorder="1">
      <alignment vertical="center"/>
    </xf>
    <xf numFmtId="182" fontId="42" fillId="0" borderId="142" xfId="2" applyNumberFormat="1" applyFont="1" applyFill="1" applyBorder="1" applyProtection="1">
      <alignment vertical="center"/>
      <protection locked="0"/>
    </xf>
    <xf numFmtId="10" fontId="42" fillId="0" borderId="106" xfId="2" applyNumberFormat="1" applyFont="1" applyFill="1" applyBorder="1">
      <alignment vertical="center"/>
    </xf>
    <xf numFmtId="182" fontId="42" fillId="0" borderId="122" xfId="2" applyNumberFormat="1" applyFont="1" applyFill="1" applyBorder="1" applyProtection="1">
      <alignment vertical="center"/>
    </xf>
    <xf numFmtId="10" fontId="42" fillId="0" borderId="26" xfId="2" applyNumberFormat="1" applyFont="1" applyFill="1" applyBorder="1">
      <alignment vertical="center"/>
    </xf>
    <xf numFmtId="182" fontId="42" fillId="0" borderId="143" xfId="2" applyNumberFormat="1" applyFont="1" applyFill="1" applyBorder="1" applyProtection="1">
      <alignment vertical="center"/>
      <protection locked="0"/>
    </xf>
    <xf numFmtId="10" fontId="42" fillId="0" borderId="24" xfId="2" applyNumberFormat="1" applyFont="1" applyFill="1" applyBorder="1">
      <alignment vertical="center"/>
    </xf>
    <xf numFmtId="182" fontId="42" fillId="0" borderId="104" xfId="2" applyNumberFormat="1" applyFont="1" applyFill="1" applyBorder="1" applyProtection="1">
      <alignment vertical="center"/>
    </xf>
    <xf numFmtId="10" fontId="42" fillId="0" borderId="19" xfId="2" applyNumberFormat="1" applyFont="1" applyFill="1" applyBorder="1">
      <alignment vertical="center"/>
    </xf>
    <xf numFmtId="182" fontId="42" fillId="0" borderId="144" xfId="2" applyNumberFormat="1" applyFont="1" applyFill="1" applyBorder="1" applyProtection="1">
      <alignment vertical="center"/>
      <protection locked="0"/>
    </xf>
    <xf numFmtId="10" fontId="42" fillId="0" borderId="135" xfId="2" applyNumberFormat="1" applyFont="1" applyFill="1" applyBorder="1">
      <alignment vertical="center"/>
    </xf>
    <xf numFmtId="182" fontId="42" fillId="0" borderId="117" xfId="2" applyNumberFormat="1" applyFont="1" applyFill="1" applyBorder="1" applyProtection="1">
      <alignment vertical="center"/>
    </xf>
    <xf numFmtId="10" fontId="42" fillId="0" borderId="36" xfId="2" applyNumberFormat="1" applyFont="1" applyFill="1" applyBorder="1">
      <alignment vertical="center"/>
    </xf>
    <xf numFmtId="0" fontId="40" fillId="0" borderId="20" xfId="2" applyFont="1" applyBorder="1" applyAlignment="1">
      <alignment horizontal="center" vertical="center"/>
    </xf>
    <xf numFmtId="0" fontId="20" fillId="6" borderId="62" xfId="0" applyFont="1" applyFill="1" applyBorder="1" applyAlignment="1">
      <alignment horizontal="center" vertical="center"/>
    </xf>
    <xf numFmtId="0" fontId="30" fillId="0" borderId="62" xfId="0" applyFont="1" applyBorder="1">
      <alignment vertical="center"/>
    </xf>
    <xf numFmtId="0" fontId="30" fillId="0" borderId="63" xfId="0" applyFont="1" applyBorder="1">
      <alignment vertical="center"/>
    </xf>
    <xf numFmtId="0" fontId="30" fillId="0" borderId="17" xfId="0" applyFont="1" applyBorder="1">
      <alignment vertical="center"/>
    </xf>
    <xf numFmtId="0" fontId="30" fillId="0" borderId="18" xfId="0" applyFont="1" applyBorder="1">
      <alignment vertical="center"/>
    </xf>
    <xf numFmtId="178" fontId="20" fillId="0" borderId="17" xfId="0" applyNumberFormat="1" applyFont="1" applyBorder="1" applyAlignment="1">
      <alignment horizontal="center" vertical="top"/>
    </xf>
    <xf numFmtId="10" fontId="20" fillId="0" borderId="17" xfId="0" applyNumberFormat="1" applyFont="1" applyBorder="1" applyAlignment="1">
      <alignment horizontal="center" vertical="top"/>
    </xf>
    <xf numFmtId="0" fontId="20" fillId="0" borderId="17" xfId="0" applyFont="1" applyBorder="1" applyAlignment="1">
      <alignment horizontal="center" vertical="top"/>
    </xf>
    <xf numFmtId="0" fontId="20" fillId="5" borderId="17" xfId="0" applyFont="1" applyFill="1" applyBorder="1" applyAlignment="1">
      <alignment horizontal="center" vertical="top"/>
    </xf>
    <xf numFmtId="0" fontId="20" fillId="5" borderId="19" xfId="0" applyFont="1" applyFill="1" applyBorder="1" applyAlignment="1">
      <alignment horizontal="center" vertical="top"/>
    </xf>
    <xf numFmtId="0" fontId="20" fillId="0" borderId="16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/>
    </xf>
    <xf numFmtId="0" fontId="17" fillId="0" borderId="9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98" xfId="0" applyFont="1" applyBorder="1" applyAlignment="1">
      <alignment horizontal="center" vertical="center"/>
    </xf>
    <xf numFmtId="0" fontId="17" fillId="0" borderId="99" xfId="0" applyFont="1" applyBorder="1" applyAlignment="1">
      <alignment horizontal="center" vertical="center"/>
    </xf>
    <xf numFmtId="0" fontId="17" fillId="0" borderId="100" xfId="0" applyFont="1" applyBorder="1" applyAlignment="1">
      <alignment horizontal="center" vertical="center"/>
    </xf>
    <xf numFmtId="0" fontId="17" fillId="0" borderId="101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 shrinkToFit="1"/>
    </xf>
    <xf numFmtId="0" fontId="20" fillId="0" borderId="17" xfId="0" applyFont="1" applyBorder="1" applyAlignment="1">
      <alignment horizontal="center" vertical="center" shrinkToFit="1"/>
    </xf>
    <xf numFmtId="178" fontId="20" fillId="0" borderId="35" xfId="0" applyNumberFormat="1" applyFont="1" applyBorder="1" applyAlignment="1">
      <alignment horizontal="center" vertical="top"/>
    </xf>
    <xf numFmtId="10" fontId="20" fillId="0" borderId="35" xfId="0" applyNumberFormat="1" applyFont="1" applyBorder="1" applyAlignment="1">
      <alignment horizontal="center" vertical="top"/>
    </xf>
    <xf numFmtId="0" fontId="20" fillId="0" borderId="35" xfId="0" applyFont="1" applyBorder="1" applyAlignment="1">
      <alignment horizontal="center" vertical="top"/>
    </xf>
    <xf numFmtId="0" fontId="20" fillId="5" borderId="35" xfId="0" applyFont="1" applyFill="1" applyBorder="1" applyAlignment="1">
      <alignment horizontal="center" vertical="top"/>
    </xf>
    <xf numFmtId="0" fontId="20" fillId="5" borderId="36" xfId="0" applyFont="1" applyFill="1" applyBorder="1" applyAlignment="1">
      <alignment horizontal="center" vertical="top"/>
    </xf>
    <xf numFmtId="0" fontId="20" fillId="0" borderId="74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6" borderId="111" xfId="0" applyFont="1" applyFill="1" applyBorder="1" applyAlignment="1">
      <alignment horizontal="center" vertical="center"/>
    </xf>
    <xf numFmtId="0" fontId="20" fillId="6" borderId="114" xfId="0" applyFont="1" applyFill="1" applyBorder="1" applyAlignment="1">
      <alignment horizontal="center" vertical="center"/>
    </xf>
    <xf numFmtId="0" fontId="30" fillId="0" borderId="111" xfId="0" applyFont="1" applyBorder="1">
      <alignment vertical="center"/>
    </xf>
    <xf numFmtId="0" fontId="30" fillId="0" borderId="112" xfId="0" applyFont="1" applyBorder="1">
      <alignment vertical="center"/>
    </xf>
    <xf numFmtId="180" fontId="20" fillId="0" borderId="17" xfId="0" applyNumberFormat="1" applyFont="1" applyBorder="1" applyAlignment="1">
      <alignment horizontal="center" vertical="top"/>
    </xf>
    <xf numFmtId="0" fontId="30" fillId="0" borderId="114" xfId="0" applyFont="1" applyBorder="1">
      <alignment vertical="center"/>
    </xf>
    <xf numFmtId="0" fontId="30" fillId="0" borderId="115" xfId="0" applyFont="1" applyBorder="1">
      <alignment vertical="center"/>
    </xf>
    <xf numFmtId="180" fontId="20" fillId="0" borderId="126" xfId="0" applyNumberFormat="1" applyFont="1" applyBorder="1" applyAlignment="1">
      <alignment horizontal="center" vertical="top"/>
    </xf>
    <xf numFmtId="180" fontId="20" fillId="0" borderId="125" xfId="0" applyNumberFormat="1" applyFont="1" applyBorder="1" applyAlignment="1">
      <alignment horizontal="center" vertical="top"/>
    </xf>
    <xf numFmtId="180" fontId="20" fillId="0" borderId="123" xfId="0" applyNumberFormat="1" applyFont="1" applyBorder="1" applyAlignment="1">
      <alignment horizontal="center" vertical="top"/>
    </xf>
    <xf numFmtId="0" fontId="12" fillId="6" borderId="95" xfId="0" applyFont="1" applyFill="1" applyBorder="1" applyAlignment="1">
      <alignment horizontal="center" vertical="center"/>
    </xf>
    <xf numFmtId="0" fontId="12" fillId="6" borderId="40" xfId="0" applyFont="1" applyFill="1" applyBorder="1" applyAlignment="1">
      <alignment horizontal="center" vertical="center"/>
    </xf>
    <xf numFmtId="0" fontId="12" fillId="6" borderId="96" xfId="0" applyFont="1" applyFill="1" applyBorder="1" applyAlignment="1">
      <alignment horizontal="center" vertical="center"/>
    </xf>
    <xf numFmtId="0" fontId="12" fillId="6" borderId="105" xfId="0" applyFont="1" applyFill="1" applyBorder="1" applyAlignment="1">
      <alignment horizontal="center" vertical="center"/>
    </xf>
    <xf numFmtId="0" fontId="12" fillId="6" borderId="87" xfId="0" applyFont="1" applyFill="1" applyBorder="1" applyAlignment="1">
      <alignment horizontal="center" vertical="center"/>
    </xf>
    <xf numFmtId="0" fontId="12" fillId="6" borderId="106" xfId="0" applyFont="1" applyFill="1" applyBorder="1" applyAlignment="1">
      <alignment horizontal="center" vertical="center"/>
    </xf>
    <xf numFmtId="0" fontId="20" fillId="0" borderId="110" xfId="0" applyFont="1" applyBorder="1" applyAlignment="1">
      <alignment horizontal="center" vertical="center"/>
    </xf>
    <xf numFmtId="0" fontId="20" fillId="0" borderId="111" xfId="0" applyFont="1" applyBorder="1" applyAlignment="1">
      <alignment horizontal="center" vertical="center"/>
    </xf>
    <xf numFmtId="0" fontId="20" fillId="0" borderId="113" xfId="0" applyFont="1" applyBorder="1" applyAlignment="1">
      <alignment horizontal="center" vertical="center"/>
    </xf>
    <xf numFmtId="0" fontId="20" fillId="0" borderId="114" xfId="0" applyFont="1" applyBorder="1" applyAlignment="1">
      <alignment horizontal="center" vertical="center"/>
    </xf>
    <xf numFmtId="0" fontId="20" fillId="9" borderId="92" xfId="0" applyFont="1" applyFill="1" applyBorder="1" applyAlignment="1" applyProtection="1">
      <alignment horizontal="center" vertical="top"/>
      <protection locked="0"/>
    </xf>
    <xf numFmtId="0" fontId="20" fillId="9" borderId="93" xfId="0" applyFont="1" applyFill="1" applyBorder="1" applyAlignment="1" applyProtection="1">
      <alignment horizontal="center" vertical="top"/>
      <protection locked="0"/>
    </xf>
    <xf numFmtId="0" fontId="20" fillId="9" borderId="94" xfId="0" applyFont="1" applyFill="1" applyBorder="1" applyAlignment="1" applyProtection="1">
      <alignment horizontal="center" vertical="top"/>
      <protection locked="0"/>
    </xf>
    <xf numFmtId="10" fontId="20" fillId="0" borderId="28" xfId="0" applyNumberFormat="1" applyFont="1" applyBorder="1" applyAlignment="1">
      <alignment horizontal="center" vertical="top"/>
    </xf>
    <xf numFmtId="0" fontId="20" fillId="0" borderId="30" xfId="0" applyFont="1" applyBorder="1" applyAlignment="1" applyProtection="1">
      <alignment horizontal="center" vertical="top" shrinkToFit="1"/>
      <protection locked="0"/>
    </xf>
    <xf numFmtId="0" fontId="20" fillId="0" borderId="21" xfId="0" applyFont="1" applyBorder="1" applyAlignment="1" applyProtection="1">
      <alignment horizontal="center" vertical="top" shrinkToFit="1"/>
      <protection locked="0"/>
    </xf>
    <xf numFmtId="0" fontId="20" fillId="0" borderId="20" xfId="0" applyFont="1" applyBorder="1" applyAlignment="1" applyProtection="1">
      <alignment horizontal="center" vertical="top" shrinkToFit="1"/>
      <protection locked="0"/>
    </xf>
    <xf numFmtId="0" fontId="20" fillId="0" borderId="28" xfId="0" applyFont="1" applyBorder="1" applyAlignment="1" applyProtection="1">
      <alignment horizontal="center" vertical="top" shrinkToFit="1"/>
      <protection locked="0"/>
    </xf>
    <xf numFmtId="0" fontId="20" fillId="0" borderId="17" xfId="0" applyFont="1" applyBorder="1" applyAlignment="1" applyProtection="1">
      <alignment vertical="top" shrinkToFit="1"/>
      <protection locked="0"/>
    </xf>
    <xf numFmtId="0" fontId="20" fillId="0" borderId="18" xfId="0" applyFont="1" applyBorder="1" applyAlignment="1" applyProtection="1">
      <alignment vertical="top" shrinkToFit="1"/>
      <protection locked="0"/>
    </xf>
    <xf numFmtId="178" fontId="20" fillId="0" borderId="32" xfId="0" applyNumberFormat="1" applyFont="1" applyBorder="1" applyAlignment="1">
      <alignment horizontal="center" vertical="top"/>
    </xf>
    <xf numFmtId="0" fontId="20" fillId="0" borderId="59" xfId="0" applyFont="1" applyBorder="1" applyAlignment="1" applyProtection="1">
      <alignment horizontal="center" vertical="top" shrinkToFit="1"/>
      <protection locked="0"/>
    </xf>
    <xf numFmtId="0" fontId="20" fillId="0" borderId="60" xfId="0" applyFont="1" applyBorder="1" applyAlignment="1" applyProtection="1">
      <alignment horizontal="center" vertical="top" shrinkToFit="1"/>
      <protection locked="0"/>
    </xf>
    <xf numFmtId="0" fontId="20" fillId="0" borderId="107" xfId="0" applyFont="1" applyBorder="1" applyAlignment="1" applyProtection="1">
      <alignment horizontal="center" vertical="top" shrinkToFit="1"/>
      <protection locked="0"/>
    </xf>
    <xf numFmtId="0" fontId="20" fillId="0" borderId="61" xfId="0" applyFont="1" applyBorder="1" applyAlignment="1" applyProtection="1">
      <alignment horizontal="center" vertical="top" shrinkToFit="1"/>
      <protection locked="0"/>
    </xf>
    <xf numFmtId="0" fontId="20" fillId="0" borderId="62" xfId="0" applyFont="1" applyBorder="1" applyAlignment="1" applyProtection="1">
      <alignment vertical="top" shrinkToFit="1"/>
      <protection locked="0"/>
    </xf>
    <xf numFmtId="0" fontId="20" fillId="0" borderId="63" xfId="0" applyFont="1" applyBorder="1" applyAlignment="1" applyProtection="1">
      <alignment vertical="top" shrinkToFit="1"/>
      <protection locked="0"/>
    </xf>
    <xf numFmtId="0" fontId="16" fillId="0" borderId="9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98" xfId="0" applyFon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/>
    </xf>
    <xf numFmtId="0" fontId="16" fillId="0" borderId="100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10" fontId="20" fillId="0" borderId="102" xfId="0" applyNumberFormat="1" applyFont="1" applyBorder="1" applyAlignment="1">
      <alignment horizontal="center" vertical="top"/>
    </xf>
    <xf numFmtId="0" fontId="20" fillId="0" borderId="102" xfId="0" applyFont="1" applyBorder="1" applyAlignment="1">
      <alignment horizontal="center" vertical="top"/>
    </xf>
    <xf numFmtId="0" fontId="20" fillId="5" borderId="102" xfId="0" applyFont="1" applyFill="1" applyBorder="1" applyAlignment="1">
      <alignment horizontal="center" vertical="top"/>
    </xf>
    <xf numFmtId="0" fontId="20" fillId="5" borderId="103" xfId="0" applyFont="1" applyFill="1" applyBorder="1" applyAlignment="1">
      <alignment horizontal="center" vertical="top"/>
    </xf>
    <xf numFmtId="0" fontId="12" fillId="5" borderId="95" xfId="0" applyFont="1" applyFill="1" applyBorder="1" applyAlignment="1">
      <alignment horizontal="center" vertical="center"/>
    </xf>
    <xf numFmtId="0" fontId="12" fillId="5" borderId="40" xfId="0" applyFont="1" applyFill="1" applyBorder="1" applyAlignment="1">
      <alignment horizontal="center" vertical="center"/>
    </xf>
    <xf numFmtId="0" fontId="12" fillId="5" borderId="96" xfId="0" applyFont="1" applyFill="1" applyBorder="1" applyAlignment="1">
      <alignment horizontal="center" vertical="center"/>
    </xf>
    <xf numFmtId="0" fontId="12" fillId="5" borderId="105" xfId="0" applyFont="1" applyFill="1" applyBorder="1" applyAlignment="1">
      <alignment horizontal="center" vertical="center"/>
    </xf>
    <xf numFmtId="0" fontId="12" fillId="5" borderId="87" xfId="0" applyFont="1" applyFill="1" applyBorder="1" applyAlignment="1">
      <alignment horizontal="center" vertical="center"/>
    </xf>
    <xf numFmtId="0" fontId="12" fillId="5" borderId="106" xfId="0" applyFont="1" applyFill="1" applyBorder="1" applyAlignment="1">
      <alignment horizontal="center" vertical="center"/>
    </xf>
    <xf numFmtId="177" fontId="29" fillId="0" borderId="42" xfId="0" applyNumberFormat="1" applyFont="1" applyBorder="1" applyAlignment="1" applyProtection="1">
      <alignment horizontal="center" vertical="center"/>
      <protection locked="0"/>
    </xf>
    <xf numFmtId="177" fontId="29" fillId="0" borderId="44" xfId="0" applyNumberFormat="1" applyFont="1" applyBorder="1" applyAlignment="1" applyProtection="1">
      <alignment horizontal="center" vertical="center"/>
      <protection locked="0"/>
    </xf>
    <xf numFmtId="177" fontId="29" fillId="0" borderId="71" xfId="0" applyNumberFormat="1" applyFont="1" applyBorder="1" applyAlignment="1" applyProtection="1">
      <alignment horizontal="center" vertical="center"/>
      <protection locked="0"/>
    </xf>
    <xf numFmtId="179" fontId="29" fillId="0" borderId="71" xfId="0" applyNumberFormat="1" applyFont="1" applyBorder="1" applyAlignment="1">
      <alignment horizontal="center" vertical="center" shrinkToFit="1"/>
    </xf>
    <xf numFmtId="179" fontId="29" fillId="0" borderId="66" xfId="0" applyNumberFormat="1" applyFont="1" applyBorder="1" applyAlignment="1">
      <alignment horizontal="center" vertical="center" shrinkToFit="1"/>
    </xf>
    <xf numFmtId="181" fontId="29" fillId="0" borderId="65" xfId="0" applyNumberFormat="1" applyFont="1" applyBorder="1" applyAlignment="1">
      <alignment horizontal="center" vertical="center" shrinkToFit="1"/>
    </xf>
    <xf numFmtId="181" fontId="29" fillId="0" borderId="66" xfId="0" applyNumberFormat="1" applyFont="1" applyBorder="1" applyAlignment="1">
      <alignment horizontal="center" vertical="center" shrinkToFit="1"/>
    </xf>
    <xf numFmtId="177" fontId="29" fillId="0" borderId="42" xfId="0" applyNumberFormat="1" applyFont="1" applyBorder="1" applyAlignment="1">
      <alignment horizontal="center" vertical="center"/>
    </xf>
    <xf numFmtId="177" fontId="29" fillId="0" borderId="71" xfId="0" applyNumberFormat="1" applyFont="1" applyBorder="1" applyAlignment="1">
      <alignment horizontal="center" vertical="center"/>
    </xf>
    <xf numFmtId="177" fontId="29" fillId="0" borderId="44" xfId="0" applyNumberFormat="1" applyFont="1" applyBorder="1" applyAlignment="1">
      <alignment horizontal="center" vertical="center"/>
    </xf>
    <xf numFmtId="177" fontId="29" fillId="0" borderId="55" xfId="0" applyNumberFormat="1" applyFont="1" applyBorder="1" applyAlignment="1">
      <alignment horizontal="center" vertical="center"/>
    </xf>
    <xf numFmtId="179" fontId="29" fillId="0" borderId="42" xfId="0" applyNumberFormat="1" applyFont="1" applyBorder="1" applyAlignment="1">
      <alignment vertical="center" shrinkToFit="1"/>
    </xf>
    <xf numFmtId="179" fontId="29" fillId="0" borderId="55" xfId="0" applyNumberFormat="1" applyFont="1" applyBorder="1" applyAlignment="1">
      <alignment vertical="center" shrinkToFit="1"/>
    </xf>
    <xf numFmtId="179" fontId="29" fillId="0" borderId="44" xfId="0" applyNumberFormat="1" applyFont="1" applyBorder="1" applyAlignment="1">
      <alignment vertical="center" shrinkToFit="1"/>
    </xf>
    <xf numFmtId="179" fontId="29" fillId="0" borderId="42" xfId="0" applyNumberFormat="1" applyFont="1" applyBorder="1" applyAlignment="1" applyProtection="1">
      <alignment vertical="center" shrinkToFit="1"/>
      <protection locked="0"/>
    </xf>
    <xf numFmtId="179" fontId="29" fillId="0" borderId="55" xfId="0" applyNumberFormat="1" applyFont="1" applyBorder="1" applyAlignment="1" applyProtection="1">
      <alignment vertical="center" shrinkToFit="1"/>
      <protection locked="0"/>
    </xf>
    <xf numFmtId="179" fontId="29" fillId="0" borderId="44" xfId="0" applyNumberFormat="1" applyFont="1" applyBorder="1" applyAlignment="1" applyProtection="1">
      <alignment vertical="center" shrinkToFit="1"/>
      <protection locked="0"/>
    </xf>
    <xf numFmtId="179" fontId="29" fillId="0" borderId="42" xfId="0" applyNumberFormat="1" applyFont="1" applyBorder="1" applyAlignment="1" applyProtection="1">
      <alignment horizontal="center" vertical="center" shrinkToFit="1"/>
      <protection locked="0"/>
    </xf>
    <xf numFmtId="179" fontId="29" fillId="0" borderId="44" xfId="0" applyNumberFormat="1" applyFont="1" applyBorder="1" applyAlignment="1" applyProtection="1">
      <alignment horizontal="center" vertical="center" shrinkToFit="1"/>
      <protection locked="0"/>
    </xf>
    <xf numFmtId="181" fontId="29" fillId="0" borderId="65" xfId="0" applyNumberFormat="1" applyFont="1" applyBorder="1" applyAlignment="1" applyProtection="1">
      <alignment horizontal="center" vertical="center" shrinkToFit="1"/>
      <protection locked="0"/>
    </xf>
    <xf numFmtId="181" fontId="29" fillId="0" borderId="66" xfId="0" applyNumberFormat="1" applyFont="1" applyBorder="1" applyAlignment="1" applyProtection="1">
      <alignment horizontal="center" vertical="center" shrinkToFit="1"/>
      <protection locked="0"/>
    </xf>
    <xf numFmtId="0" fontId="33" fillId="0" borderId="30" xfId="0" applyFont="1" applyBorder="1" applyAlignment="1" applyProtection="1">
      <alignment horizontal="center" vertical="top" shrinkToFit="1"/>
      <protection locked="0"/>
    </xf>
    <xf numFmtId="0" fontId="33" fillId="0" borderId="17" xfId="0" applyFont="1" applyBorder="1" applyAlignment="1" applyProtection="1">
      <alignment vertical="top" shrinkToFit="1"/>
      <protection locked="0"/>
    </xf>
    <xf numFmtId="0" fontId="20" fillId="0" borderId="20" xfId="0" applyFont="1" applyBorder="1" applyAlignment="1" applyProtection="1">
      <alignment vertical="top" shrinkToFit="1"/>
      <protection locked="0"/>
    </xf>
    <xf numFmtId="0" fontId="20" fillId="0" borderId="21" xfId="0" applyFont="1" applyBorder="1" applyAlignment="1" applyProtection="1">
      <alignment vertical="top" shrinkToFit="1"/>
      <protection locked="0"/>
    </xf>
    <xf numFmtId="0" fontId="20" fillId="0" borderId="15" xfId="0" applyFont="1" applyBorder="1" applyAlignment="1" applyProtection="1">
      <alignment vertical="top" shrinkToFit="1"/>
      <protection locked="0"/>
    </xf>
    <xf numFmtId="179" fontId="29" fillId="0" borderId="55" xfId="0" applyNumberFormat="1" applyFont="1" applyBorder="1" applyAlignment="1" applyProtection="1">
      <alignment horizontal="center" vertical="center" shrinkToFit="1"/>
      <protection locked="0"/>
    </xf>
    <xf numFmtId="0" fontId="21" fillId="0" borderId="45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0" fillId="3" borderId="49" xfId="0" applyFont="1" applyFill="1" applyBorder="1" applyAlignment="1">
      <alignment horizontal="center" vertical="center"/>
    </xf>
    <xf numFmtId="0" fontId="20" fillId="3" borderId="54" xfId="0" applyFont="1" applyFill="1" applyBorder="1" applyAlignment="1">
      <alignment horizontal="center" vertical="center"/>
    </xf>
    <xf numFmtId="0" fontId="27" fillId="2" borderId="56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177" fontId="21" fillId="3" borderId="56" xfId="0" applyNumberFormat="1" applyFont="1" applyFill="1" applyBorder="1" applyAlignment="1">
      <alignment horizontal="center" vertical="center" wrapText="1"/>
    </xf>
    <xf numFmtId="177" fontId="21" fillId="3" borderId="58" xfId="0" applyNumberFormat="1" applyFont="1" applyFill="1" applyBorder="1" applyAlignment="1">
      <alignment horizontal="center" vertical="center" wrapText="1"/>
    </xf>
    <xf numFmtId="0" fontId="21" fillId="3" borderId="56" xfId="0" applyFont="1" applyFill="1" applyBorder="1" applyAlignment="1">
      <alignment horizontal="center" vertical="center"/>
    </xf>
    <xf numFmtId="0" fontId="21" fillId="3" borderId="57" xfId="0" applyFont="1" applyFill="1" applyBorder="1" applyAlignment="1">
      <alignment horizontal="center" vertical="center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20" fillId="2" borderId="51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0" fillId="2" borderId="53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center" vertical="center"/>
    </xf>
    <xf numFmtId="0" fontId="20" fillId="3" borderId="50" xfId="0" applyFont="1" applyFill="1" applyBorder="1" applyAlignment="1">
      <alignment horizontal="center" vertical="center"/>
    </xf>
    <xf numFmtId="0" fontId="20" fillId="3" borderId="51" xfId="0" applyFont="1" applyFill="1" applyBorder="1" applyAlignment="1">
      <alignment horizontal="center" vertical="center"/>
    </xf>
    <xf numFmtId="0" fontId="20" fillId="3" borderId="52" xfId="0" applyFont="1" applyFill="1" applyBorder="1" applyAlignment="1">
      <alignment horizontal="center" vertical="center"/>
    </xf>
    <xf numFmtId="177" fontId="21" fillId="3" borderId="48" xfId="0" applyNumberFormat="1" applyFont="1" applyFill="1" applyBorder="1" applyAlignment="1">
      <alignment horizontal="center" vertical="center"/>
    </xf>
    <xf numFmtId="177" fontId="21" fillId="3" borderId="54" xfId="0" applyNumberFormat="1" applyFont="1" applyFill="1" applyBorder="1" applyAlignment="1">
      <alignment horizontal="center" vertical="center"/>
    </xf>
    <xf numFmtId="177" fontId="21" fillId="3" borderId="56" xfId="0" applyNumberFormat="1" applyFont="1" applyFill="1" applyBorder="1" applyAlignment="1">
      <alignment horizontal="center" vertical="center"/>
    </xf>
    <xf numFmtId="177" fontId="21" fillId="3" borderId="58" xfId="0" applyNumberFormat="1" applyFont="1" applyFill="1" applyBorder="1" applyAlignment="1">
      <alignment horizontal="center" vertical="center"/>
    </xf>
    <xf numFmtId="0" fontId="21" fillId="3" borderId="48" xfId="0" applyFont="1" applyFill="1" applyBorder="1" applyAlignment="1">
      <alignment horizontal="center" vertical="center"/>
    </xf>
    <xf numFmtId="0" fontId="21" fillId="3" borderId="49" xfId="0" applyFont="1" applyFill="1" applyBorder="1" applyAlignment="1">
      <alignment horizontal="center" vertical="center"/>
    </xf>
    <xf numFmtId="0" fontId="26" fillId="3" borderId="54" xfId="0" applyFont="1" applyFill="1" applyBorder="1" applyAlignment="1">
      <alignment horizontal="center" textRotation="255" shrinkToFit="1"/>
    </xf>
    <xf numFmtId="0" fontId="26" fillId="3" borderId="58" xfId="0" applyFont="1" applyFill="1" applyBorder="1" applyAlignment="1">
      <alignment horizontal="center" textRotation="255" shrinkToFi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wrapText="1"/>
    </xf>
    <xf numFmtId="0" fontId="24" fillId="0" borderId="57" xfId="0" applyFont="1" applyBorder="1" applyAlignment="1">
      <alignment horizontal="center" wrapText="1"/>
    </xf>
    <xf numFmtId="0" fontId="24" fillId="0" borderId="54" xfId="0" applyFont="1" applyBorder="1" applyAlignment="1">
      <alignment horizontal="center" wrapText="1"/>
    </xf>
    <xf numFmtId="0" fontId="24" fillId="0" borderId="58" xfId="0" applyFont="1" applyBorder="1" applyAlignment="1">
      <alignment horizontal="center" wrapText="1"/>
    </xf>
    <xf numFmtId="0" fontId="27" fillId="2" borderId="48" xfId="0" applyFont="1" applyFill="1" applyBorder="1" applyAlignment="1">
      <alignment horizontal="center" vertical="center" wrapText="1"/>
    </xf>
    <xf numFmtId="0" fontId="21" fillId="2" borderId="49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textRotation="255" shrinkToFit="1"/>
    </xf>
    <xf numFmtId="0" fontId="26" fillId="2" borderId="58" xfId="0" applyFont="1" applyFill="1" applyBorder="1" applyAlignment="1">
      <alignment horizontal="center" textRotation="255" shrinkToFit="1"/>
    </xf>
    <xf numFmtId="177" fontId="21" fillId="3" borderId="48" xfId="0" applyNumberFormat="1" applyFont="1" applyFill="1" applyBorder="1" applyAlignment="1">
      <alignment horizontal="center" vertical="center" wrapText="1"/>
    </xf>
    <xf numFmtId="177" fontId="21" fillId="3" borderId="54" xfId="0" applyNumberFormat="1" applyFont="1" applyFill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8" fillId="0" borderId="127" xfId="0" applyFont="1" applyBorder="1" applyAlignment="1">
      <alignment horizontal="center" vertical="center" wrapText="1"/>
    </xf>
    <xf numFmtId="0" fontId="28" fillId="0" borderId="112" xfId="0" applyFont="1" applyBorder="1" applyAlignment="1">
      <alignment horizontal="center" vertical="center" wrapText="1"/>
    </xf>
    <xf numFmtId="0" fontId="28" fillId="0" borderId="128" xfId="0" applyFont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41" xfId="0" applyFont="1" applyFill="1" applyBorder="1" applyAlignment="1">
      <alignment horizontal="center" vertical="center"/>
    </xf>
    <xf numFmtId="0" fontId="21" fillId="3" borderId="43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41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0" fillId="0" borderId="35" xfId="0" applyFont="1" applyBorder="1" applyAlignment="1" applyProtection="1">
      <alignment horizontal="center" vertical="top" shrinkToFit="1"/>
      <protection locked="0"/>
    </xf>
    <xf numFmtId="0" fontId="20" fillId="0" borderId="36" xfId="0" applyFont="1" applyBorder="1" applyAlignment="1" applyProtection="1">
      <alignment horizontal="center" vertical="top" shrinkToFit="1"/>
      <protection locked="0"/>
    </xf>
    <xf numFmtId="176" fontId="31" fillId="0" borderId="5" xfId="0" applyNumberFormat="1" applyFont="1" applyBorder="1" applyAlignment="1" applyProtection="1">
      <alignment horizontal="center" shrinkToFit="1"/>
      <protection locked="0"/>
    </xf>
    <xf numFmtId="176" fontId="31" fillId="0" borderId="89" xfId="0" applyNumberFormat="1" applyFont="1" applyBorder="1" applyAlignment="1" applyProtection="1">
      <alignment horizontal="center" shrinkToFit="1"/>
      <protection locked="0"/>
    </xf>
    <xf numFmtId="0" fontId="20" fillId="0" borderId="39" xfId="0" applyFont="1" applyBorder="1" applyAlignment="1" applyProtection="1">
      <alignment horizontal="center" vertical="top" shrinkToFit="1"/>
      <protection locked="0"/>
    </xf>
    <xf numFmtId="0" fontId="20" fillId="0" borderId="84" xfId="0" applyFont="1" applyBorder="1" applyAlignment="1" applyProtection="1">
      <alignment horizontal="center" vertical="top" shrinkToFit="1"/>
      <protection locked="0"/>
    </xf>
    <xf numFmtId="0" fontId="20" fillId="0" borderId="86" xfId="0" applyFont="1" applyBorder="1" applyAlignment="1" applyProtection="1">
      <alignment horizontal="center" vertical="top" shrinkToFit="1"/>
      <protection locked="0"/>
    </xf>
    <xf numFmtId="0" fontId="20" fillId="3" borderId="38" xfId="0" applyFont="1" applyFill="1" applyBorder="1" applyAlignment="1" applyProtection="1">
      <alignment horizontal="center" vertical="top" shrinkToFit="1"/>
      <protection locked="0"/>
    </xf>
    <xf numFmtId="0" fontId="20" fillId="3" borderId="39" xfId="0" applyFont="1" applyFill="1" applyBorder="1" applyAlignment="1" applyProtection="1">
      <alignment horizontal="center" vertical="top" shrinkToFit="1"/>
      <protection locked="0"/>
    </xf>
    <xf numFmtId="0" fontId="20" fillId="0" borderId="85" xfId="0" applyFont="1" applyBorder="1" applyAlignment="1" applyProtection="1">
      <alignment horizontal="center" vertical="top" shrinkToFit="1"/>
      <protection locked="0"/>
    </xf>
    <xf numFmtId="0" fontId="20" fillId="2" borderId="34" xfId="0" applyFont="1" applyFill="1" applyBorder="1" applyAlignment="1" applyProtection="1">
      <alignment horizontal="center" vertical="top" shrinkToFit="1"/>
      <protection locked="0"/>
    </xf>
    <xf numFmtId="0" fontId="20" fillId="2" borderId="35" xfId="0" applyFont="1" applyFill="1" applyBorder="1" applyAlignment="1" applyProtection="1">
      <alignment horizontal="center" vertical="top" shrinkToFit="1"/>
      <protection locked="0"/>
    </xf>
    <xf numFmtId="0" fontId="20" fillId="0" borderId="35" xfId="0" applyFont="1" applyBorder="1" applyAlignment="1" applyProtection="1">
      <alignment horizontal="center" vertical="top"/>
      <protection locked="0"/>
    </xf>
    <xf numFmtId="0" fontId="20" fillId="0" borderId="90" xfId="0" applyFont="1" applyBorder="1" applyAlignment="1" applyProtection="1">
      <alignment horizontal="center" vertical="top"/>
      <protection locked="0"/>
    </xf>
    <xf numFmtId="0" fontId="21" fillId="3" borderId="8" xfId="0" applyFont="1" applyFill="1" applyBorder="1" applyAlignment="1">
      <alignment horizontal="center" vertical="center"/>
    </xf>
    <xf numFmtId="0" fontId="21" fillId="3" borderId="42" xfId="0" applyFont="1" applyFill="1" applyBorder="1" applyAlignment="1">
      <alignment horizontal="center" vertical="center"/>
    </xf>
    <xf numFmtId="0" fontId="20" fillId="3" borderId="16" xfId="0" applyFont="1" applyFill="1" applyBorder="1" applyAlignment="1" applyProtection="1">
      <alignment horizontal="center" vertical="top" shrinkToFit="1"/>
      <protection locked="0"/>
    </xf>
    <xf numFmtId="0" fontId="20" fillId="3" borderId="17" xfId="0" applyFont="1" applyFill="1" applyBorder="1" applyAlignment="1" applyProtection="1">
      <alignment horizontal="center" vertical="top" shrinkToFit="1"/>
      <protection locked="0"/>
    </xf>
    <xf numFmtId="0" fontId="20" fillId="0" borderId="17" xfId="0" applyFont="1" applyBorder="1" applyAlignment="1" applyProtection="1">
      <alignment horizontal="center" vertical="top" shrinkToFit="1"/>
      <protection locked="0"/>
    </xf>
    <xf numFmtId="0" fontId="20" fillId="0" borderId="15" xfId="0" applyFont="1" applyBorder="1" applyAlignment="1" applyProtection="1">
      <alignment horizontal="center" vertical="top" shrinkToFit="1"/>
      <protection locked="0"/>
    </xf>
    <xf numFmtId="0" fontId="20" fillId="0" borderId="19" xfId="0" applyFont="1" applyBorder="1" applyAlignment="1" applyProtection="1">
      <alignment horizontal="center" vertical="top" shrinkToFit="1"/>
      <protection locked="0"/>
    </xf>
    <xf numFmtId="0" fontId="20" fillId="2" borderId="16" xfId="0" applyFont="1" applyFill="1" applyBorder="1" applyAlignment="1" applyProtection="1">
      <alignment horizontal="center" vertical="top" shrinkToFit="1"/>
      <protection locked="0"/>
    </xf>
    <xf numFmtId="0" fontId="20" fillId="2" borderId="17" xfId="0" applyFont="1" applyFill="1" applyBorder="1" applyAlignment="1" applyProtection="1">
      <alignment horizontal="center" vertical="top" shrinkToFit="1"/>
      <protection locked="0"/>
    </xf>
    <xf numFmtId="0" fontId="20" fillId="0" borderId="17" xfId="0" applyFont="1" applyBorder="1" applyAlignment="1" applyProtection="1">
      <alignment horizontal="center" vertical="top"/>
      <protection locked="0"/>
    </xf>
    <xf numFmtId="0" fontId="20" fillId="0" borderId="18" xfId="0" applyFont="1" applyBorder="1" applyAlignment="1" applyProtection="1">
      <alignment horizontal="center" vertical="top"/>
      <protection locked="0"/>
    </xf>
    <xf numFmtId="0" fontId="33" fillId="0" borderId="20" xfId="0" applyFont="1" applyBorder="1" applyAlignment="1" applyProtection="1">
      <alignment horizontal="center" vertical="top" shrinkToFit="1"/>
      <protection locked="0"/>
    </xf>
    <xf numFmtId="0" fontId="20" fillId="0" borderId="31" xfId="0" applyFont="1" applyBorder="1" applyAlignment="1" applyProtection="1">
      <alignment horizontal="center" vertical="top" shrinkToFit="1"/>
      <protection locked="0"/>
    </xf>
    <xf numFmtId="0" fontId="20" fillId="0" borderId="32" xfId="0" applyFont="1" applyBorder="1" applyAlignment="1" applyProtection="1">
      <alignment horizontal="center" vertical="top" shrinkToFit="1"/>
      <protection locked="0"/>
    </xf>
    <xf numFmtId="0" fontId="20" fillId="3" borderId="30" xfId="0" applyFont="1" applyFill="1" applyBorder="1" applyAlignment="1" applyProtection="1">
      <alignment horizontal="center" vertical="top" shrinkToFit="1"/>
      <protection locked="0"/>
    </xf>
    <xf numFmtId="0" fontId="20" fillId="3" borderId="21" xfId="0" applyFont="1" applyFill="1" applyBorder="1" applyAlignment="1" applyProtection="1">
      <alignment horizontal="center" vertical="top" shrinkToFit="1"/>
      <protection locked="0"/>
    </xf>
    <xf numFmtId="0" fontId="20" fillId="3" borderId="28" xfId="0" applyFont="1" applyFill="1" applyBorder="1" applyAlignment="1" applyProtection="1">
      <alignment horizontal="center" vertical="top" shrinkToFit="1"/>
      <protection locked="0"/>
    </xf>
    <xf numFmtId="0" fontId="33" fillId="2" borderId="16" xfId="0" applyFont="1" applyFill="1" applyBorder="1" applyAlignment="1" applyProtection="1">
      <alignment horizontal="center" vertical="top" shrinkToFit="1"/>
      <protection locked="0"/>
    </xf>
    <xf numFmtId="6" fontId="20" fillId="2" borderId="16" xfId="1" applyFont="1" applyFill="1" applyBorder="1" applyAlignment="1" applyProtection="1">
      <alignment horizontal="center" vertical="top" shrinkToFit="1"/>
      <protection locked="0"/>
    </xf>
    <xf numFmtId="6" fontId="20" fillId="2" borderId="17" xfId="1" applyFont="1" applyFill="1" applyBorder="1" applyAlignment="1" applyProtection="1">
      <alignment horizontal="center" vertical="top" shrinkToFit="1"/>
      <protection locked="0"/>
    </xf>
    <xf numFmtId="0" fontId="20" fillId="3" borderId="27" xfId="0" applyFont="1" applyFill="1" applyBorder="1" applyAlignment="1" applyProtection="1">
      <alignment horizontal="center" vertical="top" shrinkToFit="1"/>
      <protection locked="0"/>
    </xf>
    <xf numFmtId="0" fontId="20" fillId="0" borderId="25" xfId="0" applyFont="1" applyBorder="1" applyAlignment="1" applyProtection="1">
      <alignment horizontal="center" vertical="top" shrinkToFit="1"/>
      <protection locked="0"/>
    </xf>
    <xf numFmtId="0" fontId="20" fillId="0" borderId="26" xfId="0" applyFont="1" applyBorder="1" applyAlignment="1" applyProtection="1">
      <alignment horizontal="center" vertical="top" shrinkToFit="1"/>
      <protection locked="0"/>
    </xf>
    <xf numFmtId="0" fontId="20" fillId="0" borderId="24" xfId="0" applyFont="1" applyBorder="1" applyAlignment="1" applyProtection="1">
      <alignment horizontal="center" vertical="top" shrinkToFit="1"/>
      <protection locked="0"/>
    </xf>
    <xf numFmtId="0" fontId="20" fillId="2" borderId="30" xfId="0" applyFont="1" applyFill="1" applyBorder="1" applyAlignment="1" applyProtection="1">
      <alignment horizontal="center" vertical="top" shrinkToFit="1"/>
      <protection locked="0"/>
    </xf>
    <xf numFmtId="0" fontId="20" fillId="2" borderId="21" xfId="0" applyFont="1" applyFill="1" applyBorder="1" applyAlignment="1" applyProtection="1">
      <alignment horizontal="center" vertical="top" shrinkToFit="1"/>
      <protection locked="0"/>
    </xf>
    <xf numFmtId="0" fontId="20" fillId="2" borderId="28" xfId="0" applyFont="1" applyFill="1" applyBorder="1" applyAlignment="1" applyProtection="1">
      <alignment horizontal="center" vertical="top" shrinkToFit="1"/>
      <protection locked="0"/>
    </xf>
    <xf numFmtId="0" fontId="20" fillId="0" borderId="11" xfId="0" applyFont="1" applyBorder="1" applyAlignment="1" applyProtection="1">
      <alignment horizontal="center" vertical="top" shrinkToFit="1"/>
      <protection locked="0"/>
    </xf>
    <xf numFmtId="0" fontId="20" fillId="0" borderId="12" xfId="0" applyFont="1" applyBorder="1" applyAlignment="1" applyProtection="1">
      <alignment horizontal="center" vertical="top" shrinkToFit="1"/>
      <protection locked="0"/>
    </xf>
    <xf numFmtId="0" fontId="20" fillId="0" borderId="50" xfId="0" applyFont="1" applyBorder="1" applyAlignment="1" applyProtection="1">
      <alignment horizontal="center" vertical="top" shrinkToFit="1"/>
      <protection locked="0"/>
    </xf>
    <xf numFmtId="0" fontId="20" fillId="0" borderId="53" xfId="0" applyFont="1" applyBorder="1" applyAlignment="1" applyProtection="1">
      <alignment horizontal="center" vertical="top" shrinkToFit="1"/>
      <protection locked="0"/>
    </xf>
    <xf numFmtId="0" fontId="20" fillId="3" borderId="10" xfId="0" applyFont="1" applyFill="1" applyBorder="1" applyAlignment="1" applyProtection="1">
      <alignment horizontal="center" vertical="top" shrinkToFit="1"/>
      <protection locked="0"/>
    </xf>
    <xf numFmtId="0" fontId="20" fillId="3" borderId="11" xfId="0" applyFont="1" applyFill="1" applyBorder="1" applyAlignment="1" applyProtection="1">
      <alignment horizontal="center" vertical="top" shrinkToFit="1"/>
      <protection locked="0"/>
    </xf>
    <xf numFmtId="0" fontId="20" fillId="0" borderId="52" xfId="0" applyFont="1" applyBorder="1" applyAlignment="1" applyProtection="1">
      <alignment horizontal="center" vertical="top" shrinkToFit="1"/>
      <protection locked="0"/>
    </xf>
    <xf numFmtId="0" fontId="20" fillId="2" borderId="10" xfId="0" applyFont="1" applyFill="1" applyBorder="1" applyAlignment="1" applyProtection="1">
      <alignment horizontal="center" vertical="top" shrinkToFit="1"/>
      <protection locked="0"/>
    </xf>
    <xf numFmtId="0" fontId="20" fillId="2" borderId="11" xfId="0" applyFont="1" applyFill="1" applyBorder="1" applyAlignment="1" applyProtection="1">
      <alignment horizontal="center" vertical="top" shrinkToFit="1"/>
      <protection locked="0"/>
    </xf>
    <xf numFmtId="0" fontId="20" fillId="0" borderId="11" xfId="0" applyFont="1" applyBorder="1" applyAlignment="1" applyProtection="1">
      <alignment horizontal="center" vertical="top"/>
      <protection locked="0"/>
    </xf>
    <xf numFmtId="0" fontId="20" fillId="0" borderId="88" xfId="0" applyFont="1" applyBorder="1" applyAlignment="1" applyProtection="1">
      <alignment horizontal="center" vertical="top"/>
      <protection locked="0"/>
    </xf>
    <xf numFmtId="0" fontId="0" fillId="0" borderId="57" xfId="0" applyBorder="1" applyAlignment="1" applyProtection="1">
      <alignment horizontal="center" shrinkToFit="1"/>
      <protection locked="0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32" fillId="0" borderId="4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20" fillId="2" borderId="3" xfId="0" applyFont="1" applyFill="1" applyBorder="1" applyAlignment="1">
      <alignment horizontal="center" vertical="center" shrinkToFit="1"/>
    </xf>
    <xf numFmtId="0" fontId="20" fillId="2" borderId="4" xfId="0" applyFont="1" applyFill="1" applyBorder="1" applyAlignment="1">
      <alignment horizontal="center" vertical="center" shrinkToFit="1"/>
    </xf>
    <xf numFmtId="0" fontId="20" fillId="0" borderId="82" xfId="0" applyFont="1" applyBorder="1" applyAlignment="1">
      <alignment horizontal="center" vertical="center" shrinkToFit="1"/>
    </xf>
    <xf numFmtId="0" fontId="20" fillId="0" borderId="83" xfId="0" applyFont="1" applyBorder="1" applyAlignment="1">
      <alignment horizontal="center" vertical="center" shrinkToFit="1"/>
    </xf>
    <xf numFmtId="0" fontId="20" fillId="0" borderId="2" xfId="0" applyFont="1" applyBorder="1" applyAlignment="1">
      <alignment horizontal="center" vertical="center" shrinkToFit="1"/>
    </xf>
    <xf numFmtId="0" fontId="20" fillId="3" borderId="7" xfId="0" applyFont="1" applyFill="1" applyBorder="1" applyAlignment="1">
      <alignment horizontal="center" vertical="center" shrinkToFit="1"/>
    </xf>
    <xf numFmtId="0" fontId="20" fillId="3" borderId="5" xfId="0" applyFont="1" applyFill="1" applyBorder="1" applyAlignment="1">
      <alignment horizontal="center" vertical="center" shrinkToFit="1"/>
    </xf>
    <xf numFmtId="0" fontId="20" fillId="0" borderId="5" xfId="0" applyFont="1" applyBorder="1" applyAlignment="1">
      <alignment horizontal="center" vertical="center" shrinkToFit="1"/>
    </xf>
    <xf numFmtId="0" fontId="20" fillId="0" borderId="6" xfId="0" applyFont="1" applyBorder="1" applyAlignment="1">
      <alignment horizontal="center" vertical="center" shrinkToFit="1"/>
    </xf>
    <xf numFmtId="0" fontId="14" fillId="0" borderId="0" xfId="0" applyFont="1" applyAlignment="1">
      <alignment vertical="center" textRotation="255"/>
    </xf>
    <xf numFmtId="0" fontId="14" fillId="0" borderId="120" xfId="0" applyFont="1" applyBorder="1" applyAlignment="1">
      <alignment vertical="center" textRotation="255"/>
    </xf>
    <xf numFmtId="0" fontId="14" fillId="0" borderId="0" xfId="0" applyFont="1" applyAlignment="1">
      <alignment vertical="center" textRotation="255" wrapText="1"/>
    </xf>
    <xf numFmtId="0" fontId="14" fillId="0" borderId="120" xfId="0" applyFont="1" applyBorder="1" applyAlignment="1">
      <alignment vertical="center" textRotation="255" wrapText="1"/>
    </xf>
    <xf numFmtId="0" fontId="15" fillId="0" borderId="65" xfId="0" applyFont="1" applyBorder="1" applyAlignment="1">
      <alignment horizontal="right" vertical="center"/>
    </xf>
    <xf numFmtId="0" fontId="15" fillId="0" borderId="66" xfId="0" applyFont="1" applyBorder="1" applyAlignment="1">
      <alignment horizontal="right" vertical="center"/>
    </xf>
    <xf numFmtId="0" fontId="15" fillId="0" borderId="42" xfId="0" applyFont="1" applyBorder="1">
      <alignment vertical="center"/>
    </xf>
    <xf numFmtId="0" fontId="15" fillId="0" borderId="44" xfId="0" applyFont="1" applyBorder="1">
      <alignment vertical="center"/>
    </xf>
    <xf numFmtId="0" fontId="15" fillId="0" borderId="64" xfId="0" applyFont="1" applyBorder="1">
      <alignment vertical="center"/>
    </xf>
    <xf numFmtId="0" fontId="15" fillId="0" borderId="65" xfId="0" applyFont="1" applyBorder="1">
      <alignment vertical="center"/>
    </xf>
    <xf numFmtId="0" fontId="15" fillId="0" borderId="67" xfId="0" applyFont="1" applyBorder="1">
      <alignment vertical="center"/>
    </xf>
    <xf numFmtId="0" fontId="15" fillId="0" borderId="64" xfId="0" applyFont="1" applyBorder="1" applyAlignment="1">
      <alignment horizontal="right" vertical="center"/>
    </xf>
    <xf numFmtId="0" fontId="15" fillId="0" borderId="69" xfId="0" applyFont="1" applyBorder="1" applyAlignment="1">
      <alignment horizontal="right" vertical="center"/>
    </xf>
    <xf numFmtId="0" fontId="15" fillId="0" borderId="64" xfId="0" applyFont="1" applyBorder="1" applyAlignment="1">
      <alignment vertical="center" shrinkToFit="1"/>
    </xf>
    <xf numFmtId="0" fontId="15" fillId="0" borderId="65" xfId="0" applyFont="1" applyBorder="1" applyAlignment="1">
      <alignment vertical="center" shrinkToFit="1"/>
    </xf>
    <xf numFmtId="0" fontId="15" fillId="0" borderId="67" xfId="0" applyFont="1" applyBorder="1" applyAlignment="1">
      <alignment vertical="center" shrinkToFit="1"/>
    </xf>
    <xf numFmtId="0" fontId="15" fillId="0" borderId="68" xfId="0" applyFont="1" applyBorder="1">
      <alignment vertical="center"/>
    </xf>
    <xf numFmtId="0" fontId="15" fillId="0" borderId="69" xfId="0" applyFont="1" applyBorder="1">
      <alignment vertical="center"/>
    </xf>
    <xf numFmtId="0" fontId="15" fillId="0" borderId="75" xfId="0" applyFont="1" applyBorder="1">
      <alignment vertical="center"/>
    </xf>
    <xf numFmtId="0" fontId="15" fillId="0" borderId="80" xfId="0" applyFont="1" applyBorder="1">
      <alignment vertical="center"/>
    </xf>
    <xf numFmtId="0" fontId="15" fillId="0" borderId="81" xfId="0" applyFont="1" applyBorder="1">
      <alignment vertical="center"/>
    </xf>
    <xf numFmtId="0" fontId="15" fillId="0" borderId="56" xfId="0" applyFont="1" applyBorder="1">
      <alignment vertical="center"/>
    </xf>
    <xf numFmtId="0" fontId="15" fillId="0" borderId="58" xfId="0" applyFont="1" applyBorder="1">
      <alignment vertical="center"/>
    </xf>
    <xf numFmtId="0" fontId="15" fillId="0" borderId="68" xfId="0" applyFont="1" applyBorder="1" applyAlignment="1">
      <alignment horizontal="right" vertical="center"/>
    </xf>
    <xf numFmtId="0" fontId="15" fillId="0" borderId="70" xfId="0" applyFont="1" applyBorder="1" applyAlignment="1">
      <alignment horizontal="right" vertical="center"/>
    </xf>
    <xf numFmtId="0" fontId="15" fillId="0" borderId="77" xfId="0" applyFont="1" applyBorder="1" applyAlignment="1">
      <alignment horizontal="right" vertical="center"/>
    </xf>
    <xf numFmtId="0" fontId="15" fillId="0" borderId="79" xfId="0" applyFont="1" applyBorder="1" applyAlignment="1">
      <alignment horizontal="right" vertical="center"/>
    </xf>
    <xf numFmtId="0" fontId="15" fillId="0" borderId="111" xfId="0" applyFont="1" applyBorder="1" applyAlignment="1">
      <alignment horizontal="right" vertical="center"/>
    </xf>
    <xf numFmtId="0" fontId="15" fillId="0" borderId="112" xfId="0" applyFont="1" applyBorder="1" applyAlignment="1">
      <alignment horizontal="right" vertical="center"/>
    </xf>
    <xf numFmtId="0" fontId="15" fillId="0" borderId="48" xfId="0" applyFont="1" applyBorder="1">
      <alignment vertical="center"/>
    </xf>
    <xf numFmtId="0" fontId="15" fillId="0" borderId="54" xfId="0" applyFont="1" applyBorder="1">
      <alignment vertical="center"/>
    </xf>
    <xf numFmtId="0" fontId="15" fillId="0" borderId="76" xfId="0" applyFont="1" applyBorder="1">
      <alignment vertical="center"/>
    </xf>
    <xf numFmtId="0" fontId="15" fillId="0" borderId="77" xfId="0" applyFont="1" applyBorder="1">
      <alignment vertical="center"/>
    </xf>
    <xf numFmtId="0" fontId="15" fillId="0" borderId="78" xfId="0" applyFont="1" applyBorder="1">
      <alignment vertical="center"/>
    </xf>
    <xf numFmtId="0" fontId="15" fillId="0" borderId="76" xfId="0" applyFont="1" applyBorder="1" applyAlignment="1">
      <alignment horizontal="right" vertical="center"/>
    </xf>
    <xf numFmtId="0" fontId="15" fillId="0" borderId="110" xfId="0" applyFont="1" applyBorder="1">
      <alignment vertical="center"/>
    </xf>
    <xf numFmtId="0" fontId="15" fillId="0" borderId="111" xfId="0" applyFont="1" applyBorder="1">
      <alignment vertical="center"/>
    </xf>
    <xf numFmtId="0" fontId="15" fillId="0" borderId="116" xfId="0" applyFont="1" applyBorder="1">
      <alignment vertical="center"/>
    </xf>
    <xf numFmtId="0" fontId="15" fillId="0" borderId="110" xfId="0" applyFont="1" applyBorder="1" applyAlignment="1">
      <alignment horizontal="right" vertical="center"/>
    </xf>
    <xf numFmtId="0" fontId="15" fillId="0" borderId="64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66" xfId="0" applyFont="1" applyBorder="1" applyAlignment="1">
      <alignment horizontal="center" vertical="center"/>
    </xf>
    <xf numFmtId="179" fontId="15" fillId="0" borderId="55" xfId="0" applyNumberFormat="1" applyFont="1" applyBorder="1" applyAlignment="1">
      <alignment horizontal="right" vertical="center"/>
    </xf>
    <xf numFmtId="0" fontId="15" fillId="0" borderId="68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70" xfId="0" applyFont="1" applyBorder="1" applyAlignment="1">
      <alignment horizontal="center" vertical="center"/>
    </xf>
    <xf numFmtId="179" fontId="15" fillId="0" borderId="55" xfId="0" applyNumberFormat="1" applyFont="1" applyBorder="1" applyAlignment="1">
      <alignment horizontal="right" vertical="center" shrinkToFit="1"/>
    </xf>
    <xf numFmtId="0" fontId="15" fillId="0" borderId="68" xfId="0" applyFont="1" applyBorder="1" applyAlignment="1">
      <alignment horizontal="center" vertical="center" shrinkToFit="1"/>
    </xf>
    <xf numFmtId="0" fontId="15" fillId="0" borderId="69" xfId="0" applyFont="1" applyBorder="1" applyAlignment="1">
      <alignment horizontal="center" vertical="center" shrinkToFit="1"/>
    </xf>
    <xf numFmtId="0" fontId="15" fillId="0" borderId="42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5" fillId="0" borderId="55" xfId="0" applyFont="1" applyBorder="1" applyAlignment="1">
      <alignment horizontal="right" vertical="center"/>
    </xf>
    <xf numFmtId="0" fontId="15" fillId="0" borderId="55" xfId="0" applyFont="1" applyBorder="1">
      <alignment vertical="center"/>
    </xf>
    <xf numFmtId="0" fontId="15" fillId="0" borderId="67" xfId="0" applyFont="1" applyBorder="1" applyAlignment="1">
      <alignment horizontal="right" vertical="center"/>
    </xf>
    <xf numFmtId="0" fontId="15" fillId="0" borderId="71" xfId="0" applyFont="1" applyBorder="1" applyAlignment="1">
      <alignment horizontal="right" vertical="center"/>
    </xf>
    <xf numFmtId="0" fontId="15" fillId="0" borderId="42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5" fillId="0" borderId="67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81" fontId="29" fillId="0" borderId="65" xfId="0" applyNumberFormat="1" applyFont="1" applyBorder="1" applyAlignment="1" applyProtection="1">
      <alignment horizontal="center" vertical="center" shrinkToFit="1"/>
    </xf>
    <xf numFmtId="181" fontId="29" fillId="0" borderId="66" xfId="0" applyNumberFormat="1" applyFont="1" applyBorder="1" applyAlignment="1" applyProtection="1">
      <alignment horizontal="center" vertical="center" shrinkToFit="1"/>
    </xf>
    <xf numFmtId="177" fontId="29" fillId="0" borderId="42" xfId="0" applyNumberFormat="1" applyFont="1" applyBorder="1" applyAlignment="1" applyProtection="1">
      <alignment horizontal="center" vertical="center"/>
    </xf>
    <xf numFmtId="177" fontId="29" fillId="0" borderId="71" xfId="0" applyNumberFormat="1" applyFont="1" applyBorder="1" applyAlignment="1" applyProtection="1">
      <alignment horizontal="center" vertical="center"/>
    </xf>
    <xf numFmtId="177" fontId="29" fillId="0" borderId="44" xfId="0" applyNumberFormat="1" applyFont="1" applyBorder="1" applyAlignment="1" applyProtection="1">
      <alignment horizontal="center" vertical="center"/>
    </xf>
    <xf numFmtId="177" fontId="29" fillId="0" borderId="55" xfId="0" applyNumberFormat="1" applyFont="1" applyBorder="1" applyAlignment="1" applyProtection="1">
      <alignment horizontal="center" vertical="center"/>
    </xf>
    <xf numFmtId="179" fontId="29" fillId="0" borderId="71" xfId="0" applyNumberFormat="1" applyFont="1" applyBorder="1" applyAlignment="1" applyProtection="1">
      <alignment horizontal="center" vertical="center" shrinkToFit="1"/>
    </xf>
    <xf numFmtId="179" fontId="29" fillId="0" borderId="66" xfId="0" applyNumberFormat="1" applyFont="1" applyBorder="1" applyAlignment="1" applyProtection="1">
      <alignment horizontal="center" vertical="center" shrinkToFit="1"/>
    </xf>
    <xf numFmtId="0" fontId="20" fillId="0" borderId="5" xfId="0" applyFont="1" applyBorder="1" applyAlignment="1" applyProtection="1">
      <alignment horizontal="center" vertical="center" shrinkToFit="1"/>
    </xf>
    <xf numFmtId="0" fontId="20" fillId="0" borderId="6" xfId="0" applyFont="1" applyBorder="1" applyAlignment="1" applyProtection="1">
      <alignment horizontal="center" vertical="center" shrinkToFit="1"/>
    </xf>
    <xf numFmtId="0" fontId="20" fillId="3" borderId="7" xfId="0" applyFont="1" applyFill="1" applyBorder="1" applyAlignment="1" applyProtection="1">
      <alignment horizontal="center" vertical="center" shrinkToFit="1"/>
    </xf>
    <xf numFmtId="0" fontId="20" fillId="3" borderId="5" xfId="0" applyFont="1" applyFill="1" applyBorder="1" applyAlignment="1" applyProtection="1">
      <alignment horizontal="center" vertical="center" shrinkToFit="1"/>
    </xf>
    <xf numFmtId="0" fontId="20" fillId="0" borderId="82" xfId="0" applyFont="1" applyBorder="1" applyAlignment="1" applyProtection="1">
      <alignment horizontal="center" vertical="center" shrinkToFit="1"/>
    </xf>
    <xf numFmtId="0" fontId="20" fillId="0" borderId="83" xfId="0" applyFont="1" applyBorder="1" applyAlignment="1" applyProtection="1">
      <alignment horizontal="center" vertical="center" shrinkToFit="1"/>
    </xf>
    <xf numFmtId="0" fontId="8" fillId="0" borderId="0" xfId="0" applyFont="1" applyAlignment="1" applyProtection="1">
      <alignment horizontal="right" vertical="center"/>
    </xf>
    <xf numFmtId="0" fontId="9" fillId="0" borderId="0" xfId="0" applyFont="1" applyAlignment="1" applyProtection="1">
      <alignment horizontal="right" vertical="center"/>
    </xf>
    <xf numFmtId="0" fontId="32" fillId="0" borderId="4" xfId="0" applyFont="1" applyBorder="1" applyAlignment="1" applyProtection="1">
      <alignment horizontal="center"/>
    </xf>
    <xf numFmtId="0" fontId="32" fillId="0" borderId="2" xfId="0" applyFont="1" applyBorder="1" applyAlignment="1" applyProtection="1">
      <alignment horizontal="center"/>
    </xf>
    <xf numFmtId="0" fontId="20" fillId="2" borderId="3" xfId="0" applyFont="1" applyFill="1" applyBorder="1" applyAlignment="1" applyProtection="1">
      <alignment horizontal="center" vertical="center" shrinkToFit="1"/>
    </xf>
    <xf numFmtId="0" fontId="20" fillId="2" borderId="4" xfId="0" applyFont="1" applyFill="1" applyBorder="1" applyAlignment="1" applyProtection="1">
      <alignment horizontal="center" vertical="center" shrinkToFit="1"/>
    </xf>
    <xf numFmtId="0" fontId="20" fillId="0" borderId="2" xfId="0" applyFont="1" applyBorder="1" applyAlignment="1" applyProtection="1">
      <alignment horizontal="center" vertical="center" shrinkToFit="1"/>
    </xf>
    <xf numFmtId="179" fontId="29" fillId="0" borderId="42" xfId="0" applyNumberFormat="1" applyFont="1" applyBorder="1" applyAlignment="1" applyProtection="1">
      <alignment vertical="center" shrinkToFit="1"/>
    </xf>
    <xf numFmtId="179" fontId="29" fillId="0" borderId="55" xfId="0" applyNumberFormat="1" applyFont="1" applyBorder="1" applyAlignment="1" applyProtection="1">
      <alignment vertical="center" shrinkToFit="1"/>
    </xf>
    <xf numFmtId="179" fontId="29" fillId="0" borderId="44" xfId="0" applyNumberFormat="1" applyFont="1" applyBorder="1" applyAlignment="1" applyProtection="1">
      <alignment vertical="center" shrinkToFit="1"/>
    </xf>
    <xf numFmtId="0" fontId="40" fillId="8" borderId="139" xfId="2" applyFont="1" applyFill="1" applyBorder="1" applyAlignment="1" applyProtection="1">
      <alignment horizontal="center" vertical="center"/>
      <protection locked="0"/>
    </xf>
    <xf numFmtId="0" fontId="40" fillId="8" borderId="138" xfId="2" applyFont="1" applyFill="1" applyBorder="1" applyAlignment="1" applyProtection="1">
      <alignment horizontal="center" vertical="center"/>
      <protection locked="0"/>
    </xf>
    <xf numFmtId="0" fontId="40" fillId="8" borderId="140" xfId="2" applyFont="1" applyFill="1" applyBorder="1" applyAlignment="1" applyProtection="1">
      <alignment horizontal="center" vertical="center"/>
      <protection locked="0"/>
    </xf>
    <xf numFmtId="0" fontId="40" fillId="8" borderId="137" xfId="2" applyFont="1" applyFill="1" applyBorder="1" applyAlignment="1" applyProtection="1">
      <alignment horizontal="center" vertical="center"/>
      <protection locked="0"/>
    </xf>
  </cellXfs>
  <cellStyles count="3">
    <cellStyle name="通貨" xfId="1" builtinId="7"/>
    <cellStyle name="標準" xfId="0" builtinId="0"/>
    <cellStyle name="標準 2" xfId="2" xr:uid="{F6BA0E21-28E6-4A46-BFF2-1C777AEB9818}"/>
  </cellStyles>
  <dxfs count="22">
    <dxf>
      <fill>
        <patternFill>
          <bgColor theme="0" tint="-0.14996795556505021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CCFFFF"/>
        </patternFill>
      </fill>
    </dxf>
    <dxf>
      <fill>
        <patternFill>
          <bgColor rgb="FFFFFFCC"/>
        </patternFill>
      </fill>
    </dxf>
    <dxf>
      <fill>
        <patternFill>
          <bgColor rgb="FFFFE89F"/>
        </patternFill>
      </fill>
    </dxf>
    <dxf>
      <fill>
        <patternFill>
          <bgColor rgb="FFFFFFE1"/>
        </patternFill>
      </fill>
    </dxf>
    <dxf>
      <fill>
        <patternFill>
          <bgColor rgb="FFFFE48F"/>
        </patternFill>
      </fill>
    </dxf>
    <dxf>
      <fill>
        <patternFill>
          <bgColor rgb="FFFFFFDD"/>
        </patternFill>
      </fill>
    </dxf>
    <dxf>
      <fill>
        <patternFill>
          <bgColor rgb="FFFFE181"/>
        </patternFill>
      </fill>
    </dxf>
    <dxf>
      <fill>
        <patternFill>
          <bgColor rgb="FFFFFFD5"/>
        </patternFill>
      </fill>
    </dxf>
    <dxf>
      <fill>
        <patternFill>
          <bgColor rgb="FFE7F6FF"/>
        </patternFill>
      </fill>
    </dxf>
  </dxfs>
  <tableStyles count="0" defaultTableStyle="TableStyleMedium2" defaultPivotStyle="PivotStyleLight16"/>
  <colors>
    <mruColors>
      <color rgb="FFFFFFCC"/>
      <color rgb="FFFEF6F0"/>
      <color rgb="FFCCFFFF"/>
      <color rgb="FFFFFF9B"/>
      <color rgb="FFB9FFD9"/>
      <color rgb="FFFFEB97"/>
      <color rgb="FFFFCC00"/>
      <color rgb="FFFFFFC1"/>
      <color rgb="FFFF99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38</xdr:row>
      <xdr:rowOff>171450</xdr:rowOff>
    </xdr:from>
    <xdr:to>
      <xdr:col>57</xdr:col>
      <xdr:colOff>92625</xdr:colOff>
      <xdr:row>38</xdr:row>
      <xdr:rowOff>171450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5DF29F31-4A44-45FD-9CAF-C2E0D9751083}"/>
            </a:ext>
          </a:extLst>
        </xdr:cNvPr>
        <xdr:cNvCxnSpPr/>
      </xdr:nvCxnSpPr>
      <xdr:spPr>
        <a:xfrm>
          <a:off x="2324100" y="5524500"/>
          <a:ext cx="8046000" cy="0"/>
        </a:xfrm>
        <a:prstGeom prst="straightConnector1">
          <a:avLst/>
        </a:prstGeom>
        <a:ln w="28575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68790</xdr:colOff>
      <xdr:row>15</xdr:row>
      <xdr:rowOff>48682</xdr:rowOff>
    </xdr:from>
    <xdr:to>
      <xdr:col>100</xdr:col>
      <xdr:colOff>114299</xdr:colOff>
      <xdr:row>59</xdr:row>
      <xdr:rowOff>61383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E18919C-60C7-4CDB-B2DC-A4E85F1E4D37}"/>
            </a:ext>
          </a:extLst>
        </xdr:cNvPr>
        <xdr:cNvSpPr txBox="1"/>
      </xdr:nvSpPr>
      <xdr:spPr>
        <a:xfrm>
          <a:off x="10860615" y="2153707"/>
          <a:ext cx="7998884" cy="6299201"/>
        </a:xfrm>
        <a:prstGeom prst="rect">
          <a:avLst/>
        </a:prstGeom>
        <a:solidFill>
          <a:srgbClr val="FFE1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入力セル以外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は</a:t>
          </a:r>
          <a:r>
            <a:rPr kumimoji="1" lang="ja-JP" altLang="en-US" sz="1100"/>
            <a:t>計算式が壊れないようシートには保護を掛けていますが、</a:t>
          </a:r>
        </a:p>
        <a:p>
          <a:r>
            <a:rPr kumimoji="1" lang="ja-JP" altLang="en-US" sz="1100"/>
            <a:t>　パスワード「ｆｒｋ」で解除できます。</a:t>
          </a:r>
        </a:p>
        <a:p>
          <a:r>
            <a:rPr kumimoji="1" lang="ja-JP" altLang="en-US" sz="1100"/>
            <a:t> </a:t>
          </a: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/>
            <a:t>一番上の</a:t>
          </a:r>
          <a:r>
            <a:rPr kumimoji="1" lang="ja-JP" altLang="en-US" sz="1100" b="1">
              <a:solidFill>
                <a:srgbClr val="FF0000"/>
              </a:solidFill>
            </a:rPr>
            <a:t>表</a:t>
          </a:r>
          <a:r>
            <a:rPr kumimoji="1" lang="en-US" altLang="ja-JP" sz="1100" b="1">
              <a:solidFill>
                <a:srgbClr val="FF0000"/>
              </a:solidFill>
            </a:rPr>
            <a:t>A</a:t>
          </a:r>
          <a:r>
            <a:rPr kumimoji="1" lang="ja-JP" altLang="en-US" sz="1100"/>
            <a:t>に、日々の出入りを入力します。</a:t>
          </a:r>
        </a:p>
        <a:p>
          <a:r>
            <a:rPr kumimoji="1" lang="ja-JP" altLang="en-US" sz="1100"/>
            <a:t>　①入所者数、要介護度</a:t>
          </a:r>
          <a:r>
            <a:rPr kumimoji="1" lang="en-US" altLang="ja-JP" sz="1100"/>
            <a:t>4</a:t>
          </a:r>
          <a:r>
            <a:rPr kumimoji="1" lang="ja-JP" altLang="en-US" sz="1100"/>
            <a:t>・</a:t>
          </a:r>
          <a:r>
            <a:rPr kumimoji="1" lang="en-US" altLang="ja-JP" sz="1100"/>
            <a:t>5</a:t>
          </a:r>
          <a:r>
            <a:rPr kumimoji="1" lang="ja-JP" altLang="en-US" sz="1100"/>
            <a:t>、喀痰吸引の人数、経管栄養者数を入力します。</a:t>
          </a:r>
          <a:endParaRPr kumimoji="1" lang="en-US" altLang="ja-JP" sz="1100"/>
        </a:p>
        <a:p>
          <a:r>
            <a:rPr kumimoji="1" lang="ja-JP" altLang="en-US" sz="1100"/>
            <a:t>　②表</a:t>
          </a:r>
          <a:r>
            <a:rPr kumimoji="1" lang="en-US" altLang="ja-JP" sz="1100"/>
            <a:t>A</a:t>
          </a:r>
          <a:r>
            <a:rPr kumimoji="1" lang="ja-JP" altLang="en-US" sz="1100"/>
            <a:t>の「入所元」「転帰」欄をプルダウンより選択すると、経緯別集計（</a:t>
          </a:r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表</a:t>
          </a:r>
          <a:r>
            <a:rPr kumimoji="1" lang="en-US" altLang="ja-JP" sz="11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B</a:t>
          </a:r>
          <a:r>
            <a:rPr kumimoji="1" lang="ja-JP" altLang="en-US" sz="1100"/>
            <a:t>）　に反映されます。</a:t>
          </a:r>
        </a:p>
        <a:p>
          <a:endParaRPr kumimoji="1" lang="en-US" altLang="ja-JP" sz="1100"/>
        </a:p>
        <a:p>
          <a:r>
            <a:rPr kumimoji="1" lang="ja-JP" altLang="en-US" sz="1100"/>
            <a:t>　・　「</a:t>
          </a:r>
          <a:r>
            <a:rPr kumimoji="1" lang="ja-JP" altLang="en-US" sz="1100" b="1" i="1"/>
            <a:t>７日以内の再入所 </a:t>
          </a:r>
          <a:r>
            <a:rPr kumimoji="1" lang="ja-JP" altLang="en-US" sz="1100"/>
            <a:t>」はカウントしないルールですので、その場合は、</a:t>
          </a:r>
        </a:p>
        <a:p>
          <a:r>
            <a:rPr kumimoji="1" lang="ja-JP" altLang="en-US" sz="1100"/>
            <a:t>　　　「入所元」「転帰」欄を</a:t>
          </a:r>
          <a:r>
            <a:rPr kumimoji="1" lang="ja-JP" altLang="en-US" sz="1100" b="1" i="1"/>
            <a:t>空欄のまま </a:t>
          </a:r>
          <a:r>
            <a:rPr kumimoji="1" lang="ja-JP" altLang="en-US" sz="1100"/>
            <a:t>にします。</a:t>
          </a:r>
          <a:endParaRPr kumimoji="1" lang="en-US" altLang="ja-JP" sz="1100"/>
        </a:p>
        <a:p>
          <a:r>
            <a:rPr kumimoji="1" lang="ja-JP" altLang="en-US" sz="1100"/>
            <a:t>　・</a:t>
          </a:r>
          <a:r>
            <a:rPr kumimoji="1" lang="en-US" altLang="ja-JP" sz="1100"/>
            <a:t> </a:t>
          </a:r>
          <a:r>
            <a:rPr kumimoji="1" lang="ja-JP" altLang="en-US" sz="1100"/>
            <a:t>「入所元」「転帰」欄には介護医療院がありませんが、カウント上「病院」としています。</a:t>
          </a:r>
          <a:endParaRPr kumimoji="1" lang="en-US" altLang="ja-JP" sz="1100"/>
        </a:p>
        <a:p>
          <a:r>
            <a:rPr kumimoji="1" lang="ja-JP" altLang="en-US" sz="1100"/>
            <a:t> </a:t>
          </a:r>
          <a:endParaRPr kumimoji="1" lang="en-US" altLang="ja-JP" sz="1100"/>
        </a:p>
        <a:p>
          <a:endParaRPr kumimoji="1" lang="ja-JP" altLang="en-US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/>
            <a:t>月間データが確定したら、下記を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６ヶ月集計の</a:t>
          </a:r>
          <a:r>
            <a:rPr kumimoji="1" lang="ja-JP" altLang="en-US" sz="1100" b="1">
              <a:solidFill>
                <a:srgbClr val="FF0000"/>
              </a:solidFill>
            </a:rPr>
            <a:t>表</a:t>
          </a:r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C</a:t>
          </a:r>
          <a:r>
            <a:rPr kumimoji="1" lang="ja-JP" altLang="en-US" sz="1100"/>
            <a:t>へ転記します。</a:t>
          </a:r>
          <a:endParaRPr kumimoji="1" lang="en-US" altLang="ja-JP" sz="1100"/>
        </a:p>
        <a:p>
          <a:endParaRPr kumimoji="1" lang="en-US" altLang="ja-JP" sz="400"/>
        </a:p>
        <a:p>
          <a:r>
            <a:rPr kumimoji="1" lang="ja-JP" altLang="en-US" sz="1100"/>
            <a:t>③の数値（入所者数、要介護度</a:t>
          </a:r>
          <a:r>
            <a:rPr kumimoji="1" lang="en-US" altLang="ja-JP" sz="1100"/>
            <a:t>4</a:t>
          </a:r>
          <a:r>
            <a:rPr kumimoji="1" lang="ja-JP" altLang="en-US" sz="1100"/>
            <a:t>・</a:t>
          </a:r>
          <a:r>
            <a:rPr kumimoji="1" lang="en-US" altLang="ja-JP" sz="1100"/>
            <a:t>5</a:t>
          </a:r>
          <a:r>
            <a:rPr kumimoji="1" lang="ja-JP" altLang="en-US" sz="1100"/>
            <a:t>、喀痰吸引の人数、経管栄養者数の月計）</a:t>
          </a:r>
          <a:endParaRPr kumimoji="1" lang="en-US" altLang="ja-JP" sz="1100"/>
        </a:p>
        <a:p>
          <a:r>
            <a:rPr kumimoji="1" lang="ja-JP" altLang="en-US" sz="1100"/>
            <a:t>④の数値（入所者月計と入所時訪問数）</a:t>
          </a:r>
          <a:endParaRPr kumimoji="1" lang="en-US" altLang="ja-JP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の数値（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在宅復帰数、看取り数、退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所者月計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と退所時訪問数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endParaRPr lang="ja-JP" altLang="ja-JP">
            <a:effectLst/>
          </a:endParaRPr>
        </a:p>
        <a:p>
          <a:r>
            <a:rPr kumimoji="1" lang="ja-JP" altLang="en-US" sz="1100"/>
            <a:t>⑥</a:t>
          </a:r>
          <a:r>
            <a:rPr kumimoji="1" lang="en-US" altLang="ja-JP" sz="1100">
              <a:latin typeface="+mj-ea"/>
              <a:ea typeface="+mj-ea"/>
            </a:rPr>
            <a:t>PTOT</a:t>
          </a:r>
          <a:r>
            <a:rPr kumimoji="1" lang="ja-JP" altLang="en-US" sz="1100"/>
            <a:t>・相談員の勤務計（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「計算方法」シート参照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kumimoji="1" lang="ja-JP" altLang="en-US" sz="1100"/>
            <a:t>、その月に勤務すべき労働時間数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、その月の日数</a:t>
          </a:r>
          <a:endParaRPr kumimoji="1" lang="en-US" altLang="ja-JP" sz="1100"/>
        </a:p>
        <a:p>
          <a:endParaRPr lang="ja-JP" altLang="ja-JP" sz="800">
            <a:effectLst/>
          </a:endParaRPr>
        </a:p>
        <a:p>
          <a:r>
            <a:rPr kumimoji="1" lang="ja-JP" altLang="en-US" sz="1000" i="1"/>
            <a:t>　</a:t>
          </a:r>
          <a:r>
            <a:rPr kumimoji="1" lang="en-US" altLang="ja-JP" sz="1000" i="1"/>
            <a:t>※ </a:t>
          </a:r>
          <a:r>
            <a:rPr kumimoji="1" lang="ja-JP" altLang="en-US" sz="1000" i="1"/>
            <a:t>他表からの自動反映にする事もできますが、</a:t>
          </a:r>
          <a:endParaRPr kumimoji="1" lang="en-US" altLang="ja-JP" sz="1000" i="1"/>
        </a:p>
        <a:p>
          <a:r>
            <a:rPr kumimoji="1" lang="ja-JP" altLang="en-US" sz="1000" i="1"/>
            <a:t>　　　当月・次月予測 ［来月何人の入退所が必要か、経管の方が１人入ったらどうなるか</a:t>
          </a:r>
          <a:r>
            <a:rPr kumimoji="1" lang="en-US" altLang="ja-JP" sz="1000" i="1"/>
            <a:t>…etc.</a:t>
          </a:r>
          <a:r>
            <a:rPr kumimoji="1" lang="ja-JP" altLang="en-US" sz="1000" i="1"/>
            <a:t>］ のために</a:t>
          </a:r>
          <a:endParaRPr kumimoji="1" lang="en-US" altLang="ja-JP" sz="1000" i="1"/>
        </a:p>
        <a:p>
          <a:r>
            <a:rPr kumimoji="1" lang="ja-JP" altLang="en-US" sz="1000" i="1"/>
            <a:t>　　　想定数値を入力できるよう、敢えて手打ちにしています。</a:t>
          </a:r>
        </a:p>
        <a:p>
          <a:r>
            <a:rPr kumimoji="1" lang="ja-JP" altLang="en-US" sz="1100"/>
            <a:t> </a:t>
          </a: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 b="1">
              <a:solidFill>
                <a:srgbClr val="FF0000"/>
              </a:solidFill>
            </a:rPr>
            <a:t>表</a:t>
          </a:r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D</a:t>
          </a:r>
          <a:r>
            <a:rPr kumimoji="1" lang="ja-JP" altLang="en-US" sz="1100"/>
            <a:t>は、基本自動反映ですが、実施居宅サービス、</a:t>
          </a:r>
          <a:r>
            <a:rPr kumimoji="1" lang="en-US" altLang="ja-JP" sz="1100"/>
            <a:t>ST</a:t>
          </a:r>
          <a:r>
            <a:rPr kumimoji="1" lang="ja-JP" altLang="en-US" sz="1100"/>
            <a:t>配置の有無だけをプルダウンから選択します。（橙色のセル）</a:t>
          </a:r>
        </a:p>
        <a:p>
          <a:r>
            <a:rPr kumimoji="1" lang="ja-JP" altLang="en-US" sz="1100"/>
            <a:t> </a:t>
          </a: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/>
            <a:t>「評価合計」「類型」「点数以外の算定要件（右最下段の表）」は自動反映です。</a:t>
          </a:r>
        </a:p>
        <a:p>
          <a:r>
            <a:rPr kumimoji="1" lang="ja-JP" altLang="en-US" sz="1100"/>
            <a:t> </a:t>
          </a: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表</a:t>
          </a:r>
          <a:r>
            <a:rPr kumimoji="1" lang="en-US" altLang="ja-JP" sz="11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E</a:t>
          </a:r>
          <a:r>
            <a:rPr kumimoji="1" lang="ja-JP" altLang="en-US" sz="1100"/>
            <a:t>は、使用しなくても計算には影響しませんが</a:t>
          </a:r>
        </a:p>
        <a:p>
          <a:r>
            <a:rPr kumimoji="1" lang="ja-JP" altLang="en-US" sz="1100"/>
            <a:t>　「紹介元先（年度）」シートと共に使用すると、年間の出入りの分析ができます。</a:t>
          </a:r>
        </a:p>
        <a:p>
          <a:r>
            <a:rPr kumimoji="1" lang="ja-JP" altLang="en-US" sz="1100"/>
            <a:t>  </a:t>
          </a:r>
        </a:p>
        <a:p>
          <a:endParaRPr kumimoji="1" lang="en-US" altLang="ja-JP" sz="1100"/>
        </a:p>
        <a:p>
          <a:r>
            <a:rPr kumimoji="1" lang="ja-JP" altLang="en-US" sz="1100"/>
            <a:t>文章にすると難しく見えますが、実際の操作は簡単ですので、入力して試してみてください。</a:t>
          </a:r>
        </a:p>
        <a:p>
          <a:r>
            <a:rPr kumimoji="1" lang="ja-JP" altLang="en-US" sz="1100"/>
            <a:t>類型の維持向上に、現状と予測の「見える化」が役立ちます。</a:t>
          </a:r>
        </a:p>
      </xdr:txBody>
    </xdr:sp>
    <xdr:clientData/>
  </xdr:twoCellAnchor>
  <xdr:twoCellAnchor>
    <xdr:from>
      <xdr:col>0</xdr:col>
      <xdr:colOff>171450</xdr:colOff>
      <xdr:row>40</xdr:row>
      <xdr:rowOff>85725</xdr:rowOff>
    </xdr:from>
    <xdr:to>
      <xdr:col>6</xdr:col>
      <xdr:colOff>161550</xdr:colOff>
      <xdr:row>42</xdr:row>
      <xdr:rowOff>28575</xdr:rowOff>
    </xdr:to>
    <xdr:sp macro="" textlink="">
      <xdr:nvSpPr>
        <xdr:cNvPr id="26" name="四角形: 角を丸くする 25">
          <a:extLst>
            <a:ext uri="{FF2B5EF4-FFF2-40B4-BE49-F238E27FC236}">
              <a16:creationId xmlns:a16="http://schemas.microsoft.com/office/drawing/2014/main" id="{E0E5F0D4-3616-4B77-B9C6-1B5B3E425C42}"/>
            </a:ext>
          </a:extLst>
        </xdr:cNvPr>
        <xdr:cNvSpPr/>
      </xdr:nvSpPr>
      <xdr:spPr>
        <a:xfrm>
          <a:off x="171450" y="5819775"/>
          <a:ext cx="1476000" cy="20955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285750</xdr:colOff>
      <xdr:row>35</xdr:row>
      <xdr:rowOff>9525</xdr:rowOff>
    </xdr:from>
    <xdr:to>
      <xdr:col>1</xdr:col>
      <xdr:colOff>285750</xdr:colOff>
      <xdr:row>40</xdr:row>
      <xdr:rowOff>76200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154E8621-3CC7-4113-A17E-0C6324F9F93F}"/>
            </a:ext>
          </a:extLst>
        </xdr:cNvPr>
        <xdr:cNvCxnSpPr/>
      </xdr:nvCxnSpPr>
      <xdr:spPr>
        <a:xfrm>
          <a:off x="504825" y="4800600"/>
          <a:ext cx="0" cy="1009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124885</xdr:colOff>
      <xdr:row>17</xdr:row>
      <xdr:rowOff>5292</xdr:rowOff>
    </xdr:from>
    <xdr:to>
      <xdr:col>11</xdr:col>
      <xdr:colOff>79377</xdr:colOff>
      <xdr:row>18</xdr:row>
      <xdr:rowOff>115359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1BC5252-13C6-4D13-A372-3231423810F2}"/>
            </a:ext>
          </a:extLst>
        </xdr:cNvPr>
        <xdr:cNvSpPr txBox="1"/>
      </xdr:nvSpPr>
      <xdr:spPr>
        <a:xfrm>
          <a:off x="1953685" y="2377017"/>
          <a:ext cx="468842" cy="243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2</xdr:col>
      <xdr:colOff>142875</xdr:colOff>
      <xdr:row>35</xdr:row>
      <xdr:rowOff>28575</xdr:rowOff>
    </xdr:from>
    <xdr:to>
      <xdr:col>2</xdr:col>
      <xdr:colOff>142875</xdr:colOff>
      <xdr:row>40</xdr:row>
      <xdr:rowOff>95250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49E65FA-7208-4FB0-8659-748764362D48}"/>
            </a:ext>
          </a:extLst>
        </xdr:cNvPr>
        <xdr:cNvCxnSpPr/>
      </xdr:nvCxnSpPr>
      <xdr:spPr>
        <a:xfrm>
          <a:off x="771525" y="4819650"/>
          <a:ext cx="0" cy="1009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35</xdr:row>
      <xdr:rowOff>28575</xdr:rowOff>
    </xdr:from>
    <xdr:to>
      <xdr:col>5</xdr:col>
      <xdr:colOff>152400</xdr:colOff>
      <xdr:row>40</xdr:row>
      <xdr:rowOff>95250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A7B02B51-C198-4547-A679-20E55CDE013E}"/>
            </a:ext>
          </a:extLst>
        </xdr:cNvPr>
        <xdr:cNvCxnSpPr/>
      </xdr:nvCxnSpPr>
      <xdr:spPr>
        <a:xfrm>
          <a:off x="1466850" y="4819650"/>
          <a:ext cx="0" cy="1009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35</xdr:row>
      <xdr:rowOff>28575</xdr:rowOff>
    </xdr:from>
    <xdr:to>
      <xdr:col>4</xdr:col>
      <xdr:colOff>0</xdr:colOff>
      <xdr:row>40</xdr:row>
      <xdr:rowOff>95250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D763D5A6-27D3-4A17-AB0D-BDF9489D3EAA}"/>
            </a:ext>
          </a:extLst>
        </xdr:cNvPr>
        <xdr:cNvCxnSpPr/>
      </xdr:nvCxnSpPr>
      <xdr:spPr>
        <a:xfrm>
          <a:off x="1143000" y="4819650"/>
          <a:ext cx="0" cy="1009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9524</xdr:colOff>
      <xdr:row>7</xdr:row>
      <xdr:rowOff>19050</xdr:rowOff>
    </xdr:from>
    <xdr:to>
      <xdr:col>13</xdr:col>
      <xdr:colOff>57149</xdr:colOff>
      <xdr:row>14</xdr:row>
      <xdr:rowOff>9525</xdr:rowOff>
    </xdr:to>
    <xdr:sp macro="" textlink="">
      <xdr:nvSpPr>
        <xdr:cNvPr id="32" name="吹き出し: 折線 31">
          <a:extLst>
            <a:ext uri="{FF2B5EF4-FFF2-40B4-BE49-F238E27FC236}">
              <a16:creationId xmlns:a16="http://schemas.microsoft.com/office/drawing/2014/main" id="{5EF3BADE-594D-48B0-8D2C-41B9125BA017}"/>
            </a:ext>
          </a:extLst>
        </xdr:cNvPr>
        <xdr:cNvSpPr/>
      </xdr:nvSpPr>
      <xdr:spPr>
        <a:xfrm>
          <a:off x="2352674" y="1057275"/>
          <a:ext cx="390525" cy="923925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442397"/>
            <a:gd name="adj6" fmla="val -512522"/>
          </a:avLst>
        </a:prstGeom>
        <a:noFill/>
        <a:ln w="12700">
          <a:solidFill>
            <a:schemeClr val="accent5"/>
          </a:solidFill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</xdr:colOff>
      <xdr:row>5</xdr:row>
      <xdr:rowOff>19050</xdr:rowOff>
    </xdr:from>
    <xdr:to>
      <xdr:col>13</xdr:col>
      <xdr:colOff>133350</xdr:colOff>
      <xdr:row>7</xdr:row>
      <xdr:rowOff>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19A6956-D113-49C1-9EFF-1C789D226D17}"/>
            </a:ext>
          </a:extLst>
        </xdr:cNvPr>
        <xdr:cNvSpPr txBox="1"/>
      </xdr:nvSpPr>
      <xdr:spPr>
        <a:xfrm>
          <a:off x="2352675" y="790575"/>
          <a:ext cx="4667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11</xdr:col>
      <xdr:colOff>0</xdr:colOff>
      <xdr:row>21</xdr:row>
      <xdr:rowOff>38100</xdr:rowOff>
    </xdr:from>
    <xdr:to>
      <xdr:col>13</xdr:col>
      <xdr:colOff>9526</xdr:colOff>
      <xdr:row>30</xdr:row>
      <xdr:rowOff>38100</xdr:rowOff>
    </xdr:to>
    <xdr:sp macro="" textlink="">
      <xdr:nvSpPr>
        <xdr:cNvPr id="34" name="吹き出し: 折線 33">
          <a:extLst>
            <a:ext uri="{FF2B5EF4-FFF2-40B4-BE49-F238E27FC236}">
              <a16:creationId xmlns:a16="http://schemas.microsoft.com/office/drawing/2014/main" id="{C08DA782-DEB1-4BB0-A0D4-DFAE9F17817F}"/>
            </a:ext>
          </a:extLst>
        </xdr:cNvPr>
        <xdr:cNvSpPr/>
      </xdr:nvSpPr>
      <xdr:spPr>
        <a:xfrm>
          <a:off x="2343150" y="2943225"/>
          <a:ext cx="352426" cy="1200150"/>
        </a:xfrm>
        <a:prstGeom prst="borderCallout2">
          <a:avLst>
            <a:gd name="adj1" fmla="val 48115"/>
            <a:gd name="adj2" fmla="val 99775"/>
            <a:gd name="adj3" fmla="val 51289"/>
            <a:gd name="adj4" fmla="val 107657"/>
            <a:gd name="adj5" fmla="val 182080"/>
            <a:gd name="adj6" fmla="val 428016"/>
          </a:avLst>
        </a:prstGeom>
        <a:noFill/>
        <a:ln w="12700">
          <a:solidFill>
            <a:schemeClr val="accent5"/>
          </a:solidFill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</xdr:colOff>
      <xdr:row>19</xdr:row>
      <xdr:rowOff>0</xdr:rowOff>
    </xdr:from>
    <xdr:to>
      <xdr:col>13</xdr:col>
      <xdr:colOff>133350</xdr:colOff>
      <xdr:row>20</xdr:row>
      <xdr:rowOff>114300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B63772E3-0FF4-4E70-9AE7-0F18947D1A6F}"/>
            </a:ext>
          </a:extLst>
        </xdr:cNvPr>
        <xdr:cNvSpPr txBox="1"/>
      </xdr:nvSpPr>
      <xdr:spPr>
        <a:xfrm>
          <a:off x="2352675" y="2638425"/>
          <a:ext cx="4667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7</xdr:col>
      <xdr:colOff>45508</xdr:colOff>
      <xdr:row>33</xdr:row>
      <xdr:rowOff>70908</xdr:rowOff>
    </xdr:from>
    <xdr:to>
      <xdr:col>10</xdr:col>
      <xdr:colOff>0</xdr:colOff>
      <xdr:row>35</xdr:row>
      <xdr:rowOff>41274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740D6F79-6F28-4DAC-986F-514EA15DFC9A}"/>
            </a:ext>
          </a:extLst>
        </xdr:cNvPr>
        <xdr:cNvSpPr txBox="1"/>
      </xdr:nvSpPr>
      <xdr:spPr>
        <a:xfrm>
          <a:off x="1702858" y="4576233"/>
          <a:ext cx="468842" cy="256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22</xdr:col>
      <xdr:colOff>113242</xdr:colOff>
      <xdr:row>34</xdr:row>
      <xdr:rowOff>75142</xdr:rowOff>
    </xdr:from>
    <xdr:to>
      <xdr:col>25</xdr:col>
      <xdr:colOff>67734</xdr:colOff>
      <xdr:row>35</xdr:row>
      <xdr:rowOff>183091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9DB0901A-A2A6-4F05-B296-AB28C7B7BCF6}"/>
            </a:ext>
          </a:extLst>
        </xdr:cNvPr>
        <xdr:cNvSpPr txBox="1"/>
      </xdr:nvSpPr>
      <xdr:spPr>
        <a:xfrm>
          <a:off x="4342342" y="4713817"/>
          <a:ext cx="468842" cy="260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④</a:t>
          </a:r>
        </a:p>
      </xdr:txBody>
    </xdr:sp>
    <xdr:clientData/>
  </xdr:twoCellAnchor>
  <xdr:twoCellAnchor>
    <xdr:from>
      <xdr:col>56</xdr:col>
      <xdr:colOff>85726</xdr:colOff>
      <xdr:row>34</xdr:row>
      <xdr:rowOff>89959</xdr:rowOff>
    </xdr:from>
    <xdr:to>
      <xdr:col>59</xdr:col>
      <xdr:colOff>40218</xdr:colOff>
      <xdr:row>35</xdr:row>
      <xdr:rowOff>197908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C9F6692-6C43-4D42-8161-B628E62F0A58}"/>
            </a:ext>
          </a:extLst>
        </xdr:cNvPr>
        <xdr:cNvSpPr txBox="1"/>
      </xdr:nvSpPr>
      <xdr:spPr>
        <a:xfrm>
          <a:off x="10191751" y="4728634"/>
          <a:ext cx="468842" cy="260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⑤</a:t>
          </a:r>
        </a:p>
      </xdr:txBody>
    </xdr:sp>
    <xdr:clientData/>
  </xdr:twoCellAnchor>
  <xdr:twoCellAnchor>
    <xdr:from>
      <xdr:col>36</xdr:col>
      <xdr:colOff>4234</xdr:colOff>
      <xdr:row>18</xdr:row>
      <xdr:rowOff>73025</xdr:rowOff>
    </xdr:from>
    <xdr:to>
      <xdr:col>38</xdr:col>
      <xdr:colOff>13760</xdr:colOff>
      <xdr:row>20</xdr:row>
      <xdr:rowOff>116416</xdr:rowOff>
    </xdr:to>
    <xdr:sp macro="" textlink="">
      <xdr:nvSpPr>
        <xdr:cNvPr id="41" name="吹き出し: 折線 40">
          <a:extLst>
            <a:ext uri="{FF2B5EF4-FFF2-40B4-BE49-F238E27FC236}">
              <a16:creationId xmlns:a16="http://schemas.microsoft.com/office/drawing/2014/main" id="{D098D2D6-0EFA-45CD-AB40-2BEF5DADF6CC}"/>
            </a:ext>
          </a:extLst>
        </xdr:cNvPr>
        <xdr:cNvSpPr/>
      </xdr:nvSpPr>
      <xdr:spPr>
        <a:xfrm>
          <a:off x="6681259" y="2578100"/>
          <a:ext cx="352426" cy="310091"/>
        </a:xfrm>
        <a:prstGeom prst="borderCallout2">
          <a:avLst>
            <a:gd name="adj1" fmla="val 48115"/>
            <a:gd name="adj2" fmla="val 99775"/>
            <a:gd name="adj3" fmla="val 51289"/>
            <a:gd name="adj4" fmla="val 107657"/>
            <a:gd name="adj5" fmla="val 816632"/>
            <a:gd name="adj6" fmla="val 437135"/>
          </a:avLst>
        </a:prstGeom>
        <a:noFill/>
        <a:ln w="12700">
          <a:solidFill>
            <a:schemeClr val="accent5"/>
          </a:solidFill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13759</xdr:colOff>
      <xdr:row>16</xdr:row>
      <xdr:rowOff>34925</xdr:rowOff>
    </xdr:from>
    <xdr:to>
      <xdr:col>38</xdr:col>
      <xdr:colOff>137584</xdr:colOff>
      <xdr:row>18</xdr:row>
      <xdr:rowOff>74083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FE41418-8547-4B56-A2F8-C2C4DCFF0883}"/>
            </a:ext>
          </a:extLst>
        </xdr:cNvPr>
        <xdr:cNvSpPr txBox="1"/>
      </xdr:nvSpPr>
      <xdr:spPr>
        <a:xfrm>
          <a:off x="6690784" y="2273300"/>
          <a:ext cx="466725" cy="3058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6</xdr:col>
      <xdr:colOff>158750</xdr:colOff>
      <xdr:row>3</xdr:row>
      <xdr:rowOff>31750</xdr:rowOff>
    </xdr:from>
    <xdr:to>
      <xdr:col>9</xdr:col>
      <xdr:colOff>42333</xdr:colOff>
      <xdr:row>33</xdr:row>
      <xdr:rowOff>21167</xdr:rowOff>
    </xdr:to>
    <xdr:sp macro="" textlink="">
      <xdr:nvSpPr>
        <xdr:cNvPr id="43" name="右中かっこ 42">
          <a:extLst>
            <a:ext uri="{FF2B5EF4-FFF2-40B4-BE49-F238E27FC236}">
              <a16:creationId xmlns:a16="http://schemas.microsoft.com/office/drawing/2014/main" id="{A72D48E6-FA4F-4D0C-B240-0D1C90EBF433}"/>
            </a:ext>
          </a:extLst>
        </xdr:cNvPr>
        <xdr:cNvSpPr/>
      </xdr:nvSpPr>
      <xdr:spPr>
        <a:xfrm>
          <a:off x="1644650" y="536575"/>
          <a:ext cx="397933" cy="3989917"/>
        </a:xfrm>
        <a:prstGeom prst="rightBrace">
          <a:avLst>
            <a:gd name="adj1" fmla="val 11036"/>
            <a:gd name="adj2" fmla="val 50000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35954</xdr:colOff>
      <xdr:row>40</xdr:row>
      <xdr:rowOff>128058</xdr:rowOff>
    </xdr:from>
    <xdr:to>
      <xdr:col>26</xdr:col>
      <xdr:colOff>4904</xdr:colOff>
      <xdr:row>42</xdr:row>
      <xdr:rowOff>22224</xdr:rowOff>
    </xdr:to>
    <xdr:sp macro="" textlink="">
      <xdr:nvSpPr>
        <xdr:cNvPr id="44" name="四角形: 角を丸くする 43">
          <a:extLst>
            <a:ext uri="{FF2B5EF4-FFF2-40B4-BE49-F238E27FC236}">
              <a16:creationId xmlns:a16="http://schemas.microsoft.com/office/drawing/2014/main" id="{0CF12468-7369-4B56-ABFD-71B0B2633B00}"/>
            </a:ext>
          </a:extLst>
        </xdr:cNvPr>
        <xdr:cNvSpPr/>
      </xdr:nvSpPr>
      <xdr:spPr>
        <a:xfrm>
          <a:off x="3407804" y="5862108"/>
          <a:ext cx="1512000" cy="160866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100542</xdr:colOff>
      <xdr:row>41</xdr:row>
      <xdr:rowOff>104773</xdr:rowOff>
    </xdr:from>
    <xdr:to>
      <xdr:col>22</xdr:col>
      <xdr:colOff>47625</xdr:colOff>
      <xdr:row>43</xdr:row>
      <xdr:rowOff>97366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759D196B-54FD-47D0-BFC2-7400B52FB880}"/>
            </a:ext>
          </a:extLst>
        </xdr:cNvPr>
        <xdr:cNvSpPr txBox="1"/>
      </xdr:nvSpPr>
      <xdr:spPr>
        <a:xfrm>
          <a:off x="3815292" y="5972173"/>
          <a:ext cx="461433" cy="2592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⑥</a:t>
          </a:r>
        </a:p>
      </xdr:txBody>
    </xdr:sp>
    <xdr:clientData/>
  </xdr:twoCellAnchor>
  <xdr:twoCellAnchor>
    <xdr:from>
      <xdr:col>52</xdr:col>
      <xdr:colOff>152401</xdr:colOff>
      <xdr:row>35</xdr:row>
      <xdr:rowOff>209550</xdr:rowOff>
    </xdr:from>
    <xdr:to>
      <xdr:col>56</xdr:col>
      <xdr:colOff>6601</xdr:colOff>
      <xdr:row>38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C66A1839-8390-4CA0-A602-77DAE134C7E5}"/>
            </a:ext>
          </a:extLst>
        </xdr:cNvPr>
        <xdr:cNvSpPr/>
      </xdr:nvSpPr>
      <xdr:spPr>
        <a:xfrm>
          <a:off x="9572626" y="5000625"/>
          <a:ext cx="540000" cy="4000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56</xdr:col>
      <xdr:colOff>1</xdr:colOff>
      <xdr:row>35</xdr:row>
      <xdr:rowOff>209550</xdr:rowOff>
    </xdr:from>
    <xdr:to>
      <xdr:col>59</xdr:col>
      <xdr:colOff>25651</xdr:colOff>
      <xdr:row>38</xdr:row>
      <xdr:rowOff>47625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16984D17-0EC6-4EF0-8118-FC32B91C3B6A}"/>
            </a:ext>
          </a:extLst>
        </xdr:cNvPr>
        <xdr:cNvSpPr/>
      </xdr:nvSpPr>
      <xdr:spPr>
        <a:xfrm>
          <a:off x="10106026" y="5000625"/>
          <a:ext cx="540000" cy="4000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152400</xdr:colOff>
      <xdr:row>35</xdr:row>
      <xdr:rowOff>200025</xdr:rowOff>
    </xdr:from>
    <xdr:to>
      <xdr:col>44</xdr:col>
      <xdr:colOff>6600</xdr:colOff>
      <xdr:row>38</xdr:row>
      <xdr:rowOff>38100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C4B64D63-065D-4776-A3C5-0A759E08F985}"/>
            </a:ext>
          </a:extLst>
        </xdr:cNvPr>
        <xdr:cNvSpPr/>
      </xdr:nvSpPr>
      <xdr:spPr>
        <a:xfrm>
          <a:off x="7515225" y="4991100"/>
          <a:ext cx="540000" cy="4000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0</xdr:colOff>
      <xdr:row>35</xdr:row>
      <xdr:rowOff>209550</xdr:rowOff>
    </xdr:from>
    <xdr:to>
      <xdr:col>25</xdr:col>
      <xdr:colOff>25650</xdr:colOff>
      <xdr:row>38</xdr:row>
      <xdr:rowOff>47625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9DC7C5D1-FCDC-459E-AD6B-1D8CB26CAADD}"/>
            </a:ext>
          </a:extLst>
        </xdr:cNvPr>
        <xdr:cNvSpPr/>
      </xdr:nvSpPr>
      <xdr:spPr>
        <a:xfrm>
          <a:off x="4229100" y="5000625"/>
          <a:ext cx="540000" cy="4000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57150</xdr:colOff>
      <xdr:row>38</xdr:row>
      <xdr:rowOff>209550</xdr:rowOff>
    </xdr:from>
    <xdr:to>
      <xdr:col>28</xdr:col>
      <xdr:colOff>95250</xdr:colOff>
      <xdr:row>40</xdr:row>
      <xdr:rowOff>76200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D7517F17-B7B8-4E41-AA11-71CAEBC69694}"/>
            </a:ext>
          </a:extLst>
        </xdr:cNvPr>
        <xdr:cNvSpPr/>
      </xdr:nvSpPr>
      <xdr:spPr>
        <a:xfrm>
          <a:off x="4972050" y="5562600"/>
          <a:ext cx="381000" cy="247650"/>
        </a:xfrm>
        <a:prstGeom prst="roundRect">
          <a:avLst/>
        </a:prstGeom>
        <a:solidFill>
          <a:srgbClr val="FFFFCC"/>
        </a:solidFill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0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表</a:t>
          </a:r>
          <a:r>
            <a:rPr kumimoji="1" lang="en-US" altLang="ja-JP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E</a:t>
          </a:r>
          <a:endParaRPr kumimoji="1" lang="ja-JP" altLang="en-US" sz="1100">
            <a:solidFill>
              <a:srgbClr val="FF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  <xdr:twoCellAnchor>
    <xdr:from>
      <xdr:col>0</xdr:col>
      <xdr:colOff>0</xdr:colOff>
      <xdr:row>48</xdr:row>
      <xdr:rowOff>28575</xdr:rowOff>
    </xdr:from>
    <xdr:to>
      <xdr:col>1</xdr:col>
      <xdr:colOff>161925</xdr:colOff>
      <xdr:row>49</xdr:row>
      <xdr:rowOff>19050</xdr:rowOff>
    </xdr:to>
    <xdr:sp macro="" textlink="">
      <xdr:nvSpPr>
        <xdr:cNvPr id="50" name="四角形: 角を丸くする 49">
          <a:extLst>
            <a:ext uri="{FF2B5EF4-FFF2-40B4-BE49-F238E27FC236}">
              <a16:creationId xmlns:a16="http://schemas.microsoft.com/office/drawing/2014/main" id="{FC2F7156-C50C-4D5D-87EE-BBA2C7D47BFB}"/>
            </a:ext>
          </a:extLst>
        </xdr:cNvPr>
        <xdr:cNvSpPr/>
      </xdr:nvSpPr>
      <xdr:spPr>
        <a:xfrm>
          <a:off x="0" y="6829425"/>
          <a:ext cx="381000" cy="247650"/>
        </a:xfrm>
        <a:prstGeom prst="roundRect">
          <a:avLst/>
        </a:prstGeom>
        <a:solidFill>
          <a:srgbClr val="FFFFCC"/>
        </a:solidFill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0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表</a:t>
          </a:r>
          <a:r>
            <a:rPr kumimoji="1" lang="en-US" altLang="ja-JP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D</a:t>
          </a:r>
          <a:endParaRPr kumimoji="1" lang="ja-JP" altLang="en-US" sz="1100">
            <a:solidFill>
              <a:srgbClr val="FF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  <xdr:twoCellAnchor>
    <xdr:from>
      <xdr:col>0</xdr:col>
      <xdr:colOff>0</xdr:colOff>
      <xdr:row>38</xdr:row>
      <xdr:rowOff>114300</xdr:rowOff>
    </xdr:from>
    <xdr:to>
      <xdr:col>1</xdr:col>
      <xdr:colOff>161925</xdr:colOff>
      <xdr:row>39</xdr:row>
      <xdr:rowOff>133350</xdr:rowOff>
    </xdr:to>
    <xdr:sp macro="" textlink="">
      <xdr:nvSpPr>
        <xdr:cNvPr id="51" name="四角形: 角を丸くする 50">
          <a:extLst>
            <a:ext uri="{FF2B5EF4-FFF2-40B4-BE49-F238E27FC236}">
              <a16:creationId xmlns:a16="http://schemas.microsoft.com/office/drawing/2014/main" id="{E1B16AFE-0A9C-42F8-8191-C02B91A1130E}"/>
            </a:ext>
          </a:extLst>
        </xdr:cNvPr>
        <xdr:cNvSpPr/>
      </xdr:nvSpPr>
      <xdr:spPr>
        <a:xfrm>
          <a:off x="0" y="5467350"/>
          <a:ext cx="381000" cy="247650"/>
        </a:xfrm>
        <a:prstGeom prst="roundRect">
          <a:avLst/>
        </a:prstGeom>
        <a:solidFill>
          <a:srgbClr val="FFFFCC"/>
        </a:solidFill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0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表</a:t>
          </a:r>
          <a:r>
            <a:rPr kumimoji="1" lang="en-US" altLang="ja-JP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C</a:t>
          </a:r>
          <a:endParaRPr kumimoji="1" lang="ja-JP" altLang="en-US" sz="1100">
            <a:solidFill>
              <a:srgbClr val="FF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  <xdr:twoCellAnchor>
    <xdr:from>
      <xdr:col>0</xdr:col>
      <xdr:colOff>0</xdr:colOff>
      <xdr:row>35</xdr:row>
      <xdr:rowOff>19050</xdr:rowOff>
    </xdr:from>
    <xdr:to>
      <xdr:col>1</xdr:col>
      <xdr:colOff>161925</xdr:colOff>
      <xdr:row>36</xdr:row>
      <xdr:rowOff>19050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DEBE1072-1334-48FD-8306-F087A656C055}"/>
            </a:ext>
          </a:extLst>
        </xdr:cNvPr>
        <xdr:cNvSpPr/>
      </xdr:nvSpPr>
      <xdr:spPr>
        <a:xfrm>
          <a:off x="0" y="4810125"/>
          <a:ext cx="381000" cy="247650"/>
        </a:xfrm>
        <a:prstGeom prst="roundRect">
          <a:avLst/>
        </a:prstGeom>
        <a:solidFill>
          <a:srgbClr val="FFFFCC"/>
        </a:solidFill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0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表</a:t>
          </a:r>
          <a:r>
            <a:rPr kumimoji="1" lang="en-US" altLang="ja-JP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B</a:t>
          </a:r>
          <a:endParaRPr kumimoji="1" lang="ja-JP" altLang="en-US" sz="1100">
            <a:solidFill>
              <a:srgbClr val="FF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  <xdr:twoCellAnchor>
    <xdr:from>
      <xdr:col>0</xdr:col>
      <xdr:colOff>180975</xdr:colOff>
      <xdr:row>33</xdr:row>
      <xdr:rowOff>95249</xdr:rowOff>
    </xdr:from>
    <xdr:to>
      <xdr:col>7</xdr:col>
      <xdr:colOff>47625</xdr:colOff>
      <xdr:row>35</xdr:row>
      <xdr:rowOff>28574</xdr:rowOff>
    </xdr:to>
    <xdr:sp macro="" textlink="">
      <xdr:nvSpPr>
        <xdr:cNvPr id="25" name="四角形: 角を丸くする 24">
          <a:extLst>
            <a:ext uri="{FF2B5EF4-FFF2-40B4-BE49-F238E27FC236}">
              <a16:creationId xmlns:a16="http://schemas.microsoft.com/office/drawing/2014/main" id="{4D3ED244-AB16-4A4B-BDB1-59693908B12F}"/>
            </a:ext>
          </a:extLst>
        </xdr:cNvPr>
        <xdr:cNvSpPr/>
      </xdr:nvSpPr>
      <xdr:spPr>
        <a:xfrm>
          <a:off x="180975" y="4600574"/>
          <a:ext cx="1524000" cy="21907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0</xdr:row>
      <xdr:rowOff>114300</xdr:rowOff>
    </xdr:from>
    <xdr:to>
      <xdr:col>1</xdr:col>
      <xdr:colOff>161925</xdr:colOff>
      <xdr:row>2</xdr:row>
      <xdr:rowOff>0</xdr:rowOff>
    </xdr:to>
    <xdr:sp macro="" textlink="">
      <xdr:nvSpPr>
        <xdr:cNvPr id="53" name="四角形: 角を丸くする 52">
          <a:extLst>
            <a:ext uri="{FF2B5EF4-FFF2-40B4-BE49-F238E27FC236}">
              <a16:creationId xmlns:a16="http://schemas.microsoft.com/office/drawing/2014/main" id="{A4755F3B-6B9E-43B0-A278-91F335C85601}"/>
            </a:ext>
          </a:extLst>
        </xdr:cNvPr>
        <xdr:cNvSpPr/>
      </xdr:nvSpPr>
      <xdr:spPr>
        <a:xfrm>
          <a:off x="0" y="114300"/>
          <a:ext cx="381000" cy="247650"/>
        </a:xfrm>
        <a:prstGeom prst="roundRect">
          <a:avLst/>
        </a:prstGeom>
        <a:solidFill>
          <a:srgbClr val="FFFFCC"/>
        </a:solidFill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0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表</a:t>
          </a:r>
          <a:r>
            <a:rPr kumimoji="1" lang="en-US" altLang="ja-JP" sz="11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A</a:t>
          </a:r>
          <a:endParaRPr kumimoji="1" lang="ja-JP" altLang="en-US" sz="1100">
            <a:solidFill>
              <a:srgbClr val="FF0000"/>
            </a:solidFill>
            <a:latin typeface="UD デジタル 教科書体 NP-B" panose="02020700000000000000" pitchFamily="18" charset="-128"/>
            <a:ea typeface="UD デジタル 教科書体 NP-B" panose="02020700000000000000" pitchFamily="18" charset="-128"/>
          </a:endParaRPr>
        </a:p>
      </xdr:txBody>
    </xdr:sp>
    <xdr:clientData/>
  </xdr:twoCellAnchor>
  <xdr:twoCellAnchor>
    <xdr:from>
      <xdr:col>7</xdr:col>
      <xdr:colOff>161925</xdr:colOff>
      <xdr:row>38</xdr:row>
      <xdr:rowOff>47625</xdr:rowOff>
    </xdr:from>
    <xdr:to>
      <xdr:col>21</xdr:col>
      <xdr:colOff>161925</xdr:colOff>
      <xdr:row>40</xdr:row>
      <xdr:rowOff>62625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222A8DAD-2C06-4349-AD42-C43C5175957B}"/>
            </a:ext>
          </a:extLst>
        </xdr:cNvPr>
        <xdr:cNvGrpSpPr/>
      </xdr:nvGrpSpPr>
      <xdr:grpSpPr>
        <a:xfrm>
          <a:off x="1819275" y="5400675"/>
          <a:ext cx="2400300" cy="396000"/>
          <a:chOff x="1819275" y="5381625"/>
          <a:chExt cx="2400300" cy="396000"/>
        </a:xfrm>
      </xdr:grpSpPr>
      <xdr:cxnSp macro="">
        <xdr:nvCxnSpPr>
          <xdr:cNvPr id="54" name="直線矢印コネクタ 53">
            <a:extLst>
              <a:ext uri="{FF2B5EF4-FFF2-40B4-BE49-F238E27FC236}">
                <a16:creationId xmlns:a16="http://schemas.microsoft.com/office/drawing/2014/main" id="{10288276-5D7B-4624-BB31-FB9FDB49C507}"/>
              </a:ext>
            </a:extLst>
          </xdr:cNvPr>
          <xdr:cNvCxnSpPr/>
        </xdr:nvCxnSpPr>
        <xdr:spPr>
          <a:xfrm>
            <a:off x="1828800" y="5381625"/>
            <a:ext cx="0" cy="396000"/>
          </a:xfrm>
          <a:prstGeom prst="straightConnector1">
            <a:avLst/>
          </a:prstGeom>
          <a:ln w="28575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直線矢印コネクタ 54">
            <a:extLst>
              <a:ext uri="{FF2B5EF4-FFF2-40B4-BE49-F238E27FC236}">
                <a16:creationId xmlns:a16="http://schemas.microsoft.com/office/drawing/2014/main" id="{CA68DFDC-46DC-4266-BB75-60DCCD436474}"/>
              </a:ext>
            </a:extLst>
          </xdr:cNvPr>
          <xdr:cNvCxnSpPr/>
        </xdr:nvCxnSpPr>
        <xdr:spPr>
          <a:xfrm>
            <a:off x="1819275" y="5381625"/>
            <a:ext cx="2400300" cy="0"/>
          </a:xfrm>
          <a:prstGeom prst="straightConnector1">
            <a:avLst/>
          </a:prstGeom>
          <a:ln w="28575">
            <a:solidFill>
              <a:srgbClr val="FF0000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42</xdr:col>
      <xdr:colOff>95250</xdr:colOff>
      <xdr:row>38</xdr:row>
      <xdr:rowOff>38100</xdr:rowOff>
    </xdr:from>
    <xdr:to>
      <xdr:col>42</xdr:col>
      <xdr:colOff>95250</xdr:colOff>
      <xdr:row>38</xdr:row>
      <xdr:rowOff>182100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AD647F80-6280-441B-9ECF-FD9D082AC2D7}"/>
            </a:ext>
          </a:extLst>
        </xdr:cNvPr>
        <xdr:cNvCxnSpPr/>
      </xdr:nvCxnSpPr>
      <xdr:spPr>
        <a:xfrm>
          <a:off x="7800975" y="5391150"/>
          <a:ext cx="0" cy="144000"/>
        </a:xfrm>
        <a:prstGeom prst="straightConnector1">
          <a:avLst/>
        </a:prstGeom>
        <a:ln w="28575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95250</xdr:colOff>
      <xdr:row>38</xdr:row>
      <xdr:rowOff>38100</xdr:rowOff>
    </xdr:from>
    <xdr:to>
      <xdr:col>54</xdr:col>
      <xdr:colOff>95250</xdr:colOff>
      <xdr:row>38</xdr:row>
      <xdr:rowOff>182100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B13A8CD0-B6E4-4D86-A4E2-F113006A16AC}"/>
            </a:ext>
          </a:extLst>
        </xdr:cNvPr>
        <xdr:cNvCxnSpPr/>
      </xdr:nvCxnSpPr>
      <xdr:spPr>
        <a:xfrm>
          <a:off x="9858375" y="5391150"/>
          <a:ext cx="0" cy="144000"/>
        </a:xfrm>
        <a:prstGeom prst="straightConnector1">
          <a:avLst/>
        </a:prstGeom>
        <a:ln w="28575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95250</xdr:colOff>
      <xdr:row>38</xdr:row>
      <xdr:rowOff>38100</xdr:rowOff>
    </xdr:from>
    <xdr:to>
      <xdr:col>57</xdr:col>
      <xdr:colOff>95250</xdr:colOff>
      <xdr:row>38</xdr:row>
      <xdr:rowOff>182100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F823490C-6130-4CF0-BDBE-7E927FC25B70}"/>
            </a:ext>
          </a:extLst>
        </xdr:cNvPr>
        <xdr:cNvCxnSpPr/>
      </xdr:nvCxnSpPr>
      <xdr:spPr>
        <a:xfrm>
          <a:off x="10372725" y="5391150"/>
          <a:ext cx="0" cy="144000"/>
        </a:xfrm>
        <a:prstGeom prst="straightConnector1">
          <a:avLst/>
        </a:prstGeom>
        <a:ln w="28575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161925</xdr:colOff>
      <xdr:row>38</xdr:row>
      <xdr:rowOff>171450</xdr:rowOff>
    </xdr:from>
    <xdr:to>
      <xdr:col>10</xdr:col>
      <xdr:colOff>161925</xdr:colOff>
      <xdr:row>41</xdr:row>
      <xdr:rowOff>19050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93652C3-689D-49E6-9455-73FFB944B7D2}"/>
            </a:ext>
          </a:extLst>
        </xdr:cNvPr>
        <xdr:cNvCxnSpPr/>
      </xdr:nvCxnSpPr>
      <xdr:spPr>
        <a:xfrm>
          <a:off x="2333625" y="5524500"/>
          <a:ext cx="0" cy="3619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38</xdr:row>
      <xdr:rowOff>171450</xdr:rowOff>
    </xdr:from>
    <xdr:to>
      <xdr:col>12</xdr:col>
      <xdr:colOff>161925</xdr:colOff>
      <xdr:row>41</xdr:row>
      <xdr:rowOff>28575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5C621AE5-7F60-4412-942C-C5E8DDF36990}"/>
            </a:ext>
          </a:extLst>
        </xdr:cNvPr>
        <xdr:cNvCxnSpPr/>
      </xdr:nvCxnSpPr>
      <xdr:spPr>
        <a:xfrm>
          <a:off x="2676525" y="5524500"/>
          <a:ext cx="0" cy="371475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161925</xdr:colOff>
      <xdr:row>38</xdr:row>
      <xdr:rowOff>171450</xdr:rowOff>
    </xdr:from>
    <xdr:to>
      <xdr:col>14</xdr:col>
      <xdr:colOff>161925</xdr:colOff>
      <xdr:row>41</xdr:row>
      <xdr:rowOff>19050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9864304-46B5-4A96-84F6-A06AE0D34EEE}"/>
            </a:ext>
          </a:extLst>
        </xdr:cNvPr>
        <xdr:cNvCxnSpPr/>
      </xdr:nvCxnSpPr>
      <xdr:spPr>
        <a:xfrm>
          <a:off x="3019425" y="5524500"/>
          <a:ext cx="0" cy="3619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169304</xdr:colOff>
      <xdr:row>40</xdr:row>
      <xdr:rowOff>128058</xdr:rowOff>
    </xdr:from>
    <xdr:to>
      <xdr:col>16</xdr:col>
      <xdr:colOff>157154</xdr:colOff>
      <xdr:row>42</xdr:row>
      <xdr:rowOff>22224</xdr:rowOff>
    </xdr:to>
    <xdr:sp macro="" textlink="">
      <xdr:nvSpPr>
        <xdr:cNvPr id="63" name="四角形: 角を丸くする 62">
          <a:extLst>
            <a:ext uri="{FF2B5EF4-FFF2-40B4-BE49-F238E27FC236}">
              <a16:creationId xmlns:a16="http://schemas.microsoft.com/office/drawing/2014/main" id="{61A7A3AC-EE34-4AEC-9140-73EE31537733}"/>
            </a:ext>
          </a:extLst>
        </xdr:cNvPr>
        <xdr:cNvSpPr/>
      </xdr:nvSpPr>
      <xdr:spPr>
        <a:xfrm>
          <a:off x="2169554" y="5862108"/>
          <a:ext cx="1188000" cy="160866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45479</xdr:colOff>
      <xdr:row>40</xdr:row>
      <xdr:rowOff>118533</xdr:rowOff>
    </xdr:from>
    <xdr:to>
      <xdr:col>9</xdr:col>
      <xdr:colOff>134579</xdr:colOff>
      <xdr:row>42</xdr:row>
      <xdr:rowOff>12699</xdr:rowOff>
    </xdr:to>
    <xdr:sp macro="" textlink="">
      <xdr:nvSpPr>
        <xdr:cNvPr id="64" name="四角形: 角を丸くする 63">
          <a:extLst>
            <a:ext uri="{FF2B5EF4-FFF2-40B4-BE49-F238E27FC236}">
              <a16:creationId xmlns:a16="http://schemas.microsoft.com/office/drawing/2014/main" id="{970AC6B2-4618-48A9-BF29-4003534D808F}"/>
            </a:ext>
          </a:extLst>
        </xdr:cNvPr>
        <xdr:cNvSpPr/>
      </xdr:nvSpPr>
      <xdr:spPr>
        <a:xfrm>
          <a:off x="1702829" y="5852583"/>
          <a:ext cx="432000" cy="160866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2</xdr:row>
      <xdr:rowOff>9525</xdr:rowOff>
    </xdr:from>
    <xdr:to>
      <xdr:col>11</xdr:col>
      <xdr:colOff>571500</xdr:colOff>
      <xdr:row>3</xdr:row>
      <xdr:rowOff>19050</xdr:rowOff>
    </xdr:to>
    <xdr:sp macro="" textlink="">
      <xdr:nvSpPr>
        <xdr:cNvPr id="4" name="矢印: 右 3">
          <a:extLst>
            <a:ext uri="{FF2B5EF4-FFF2-40B4-BE49-F238E27FC236}">
              <a16:creationId xmlns:a16="http://schemas.microsoft.com/office/drawing/2014/main" id="{41A99E11-D02A-49C3-865C-37C71EEC6661}"/>
            </a:ext>
          </a:extLst>
        </xdr:cNvPr>
        <xdr:cNvSpPr/>
      </xdr:nvSpPr>
      <xdr:spPr>
        <a:xfrm flipH="1">
          <a:off x="8686800" y="419100"/>
          <a:ext cx="447675" cy="276225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228600</xdr:colOff>
      <xdr:row>20</xdr:row>
      <xdr:rowOff>76200</xdr:rowOff>
    </xdr:from>
    <xdr:to>
      <xdr:col>1</xdr:col>
      <xdr:colOff>504825</xdr:colOff>
      <xdr:row>22</xdr:row>
      <xdr:rowOff>123825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C6571A86-85D0-4916-9584-20B2E3A1DC10}"/>
            </a:ext>
          </a:extLst>
        </xdr:cNvPr>
        <xdr:cNvSpPr/>
      </xdr:nvSpPr>
      <xdr:spPr>
        <a:xfrm rot="5400000" flipH="1">
          <a:off x="1485900" y="5162550"/>
          <a:ext cx="447675" cy="276225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704850</xdr:colOff>
      <xdr:row>1</xdr:row>
      <xdr:rowOff>200025</xdr:rowOff>
    </xdr:from>
    <xdr:to>
      <xdr:col>15</xdr:col>
      <xdr:colOff>390525</xdr:colOff>
      <xdr:row>5</xdr:row>
      <xdr:rowOff>28575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81B3A47B-03C1-41F7-9946-FB1C5FA0D4F2}"/>
            </a:ext>
          </a:extLst>
        </xdr:cNvPr>
        <xdr:cNvSpPr txBox="1"/>
      </xdr:nvSpPr>
      <xdr:spPr>
        <a:xfrm>
          <a:off x="9267825" y="400050"/>
          <a:ext cx="2733675" cy="78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平均在所者想定数を入力。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施設の定員・実情に合わせて変更してお使いください。</a:t>
          </a:r>
        </a:p>
      </xdr:txBody>
    </xdr:sp>
    <xdr:clientData/>
  </xdr:twoCellAnchor>
  <xdr:twoCellAnchor>
    <xdr:from>
      <xdr:col>1</xdr:col>
      <xdr:colOff>0</xdr:colOff>
      <xdr:row>22</xdr:row>
      <xdr:rowOff>180973</xdr:rowOff>
    </xdr:from>
    <xdr:to>
      <xdr:col>4</xdr:col>
      <xdr:colOff>561975</xdr:colOff>
      <xdr:row>29</xdr:row>
      <xdr:rowOff>38099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7D128EF-695F-4688-B77C-2386B8593320}"/>
            </a:ext>
          </a:extLst>
        </xdr:cNvPr>
        <xdr:cNvSpPr txBox="1"/>
      </xdr:nvSpPr>
      <xdr:spPr>
        <a:xfrm>
          <a:off x="1343025" y="5581648"/>
          <a:ext cx="2762250" cy="11239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ひと月の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　（新規入所数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+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退所数）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/2</a:t>
          </a:r>
        </a:p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の想定数を入力。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施設の実情に合わせて変更してお使いください。</a:t>
          </a:r>
        </a:p>
      </xdr:txBody>
    </xdr:sp>
    <xdr:clientData/>
  </xdr:twoCellAnchor>
  <xdr:twoCellAnchor>
    <xdr:from>
      <xdr:col>5</xdr:col>
      <xdr:colOff>352425</xdr:colOff>
      <xdr:row>21</xdr:row>
      <xdr:rowOff>38100</xdr:rowOff>
    </xdr:from>
    <xdr:to>
      <xdr:col>11</xdr:col>
      <xdr:colOff>438150</xdr:colOff>
      <xdr:row>25</xdr:row>
      <xdr:rowOff>114300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0562511-D833-4B5B-ACF2-D0D149B5E004}"/>
            </a:ext>
          </a:extLst>
        </xdr:cNvPr>
        <xdr:cNvSpPr txBox="1"/>
      </xdr:nvSpPr>
      <xdr:spPr>
        <a:xfrm>
          <a:off x="4581525" y="5257800"/>
          <a:ext cx="4419600" cy="800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200" i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 </a:t>
          </a:r>
          <a:r>
            <a:rPr kumimoji="1" lang="ja-JP" altLang="en-US" sz="1200" i="1">
              <a:latin typeface="BIZ UDPゴシック" panose="020B0400000000000000" pitchFamily="50" charset="-128"/>
              <a:ea typeface="BIZ UDPゴシック" panose="020B0400000000000000" pitchFamily="50" charset="-128"/>
            </a:rPr>
            <a:t>毎月どの程度の出入りが必要かの目安を算出します。</a:t>
          </a:r>
          <a:endParaRPr kumimoji="1" lang="en-US" altLang="ja-JP" sz="1200" i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 i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実際の回転率は、直近</a:t>
          </a:r>
          <a:r>
            <a:rPr kumimoji="1" lang="en-US" altLang="ja-JP" sz="1200" i="1">
              <a:latin typeface="BIZ UDPゴシック" panose="020B0400000000000000" pitchFamily="50" charset="-128"/>
              <a:ea typeface="BIZ UDPゴシック" panose="020B0400000000000000" pitchFamily="50" charset="-128"/>
            </a:rPr>
            <a:t>3</a:t>
          </a:r>
          <a:r>
            <a:rPr kumimoji="1" lang="ja-JP" altLang="en-US" sz="1200" i="1">
              <a:latin typeface="BIZ UDPゴシック" panose="020B0400000000000000" pitchFamily="50" charset="-128"/>
              <a:ea typeface="BIZ UDPゴシック" panose="020B0400000000000000" pitchFamily="50" charset="-128"/>
            </a:rPr>
            <a:t>ヶ月で計算します。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481850</xdr:colOff>
      <xdr:row>86</xdr:row>
      <xdr:rowOff>89638</xdr:rowOff>
    </xdr:from>
    <xdr:to>
      <xdr:col>8</xdr:col>
      <xdr:colOff>606235</xdr:colOff>
      <xdr:row>88</xdr:row>
      <xdr:rowOff>118213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B89CDE55-0FCF-4E3D-94B5-9117B9D6D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850" y="19363756"/>
          <a:ext cx="3934385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481858</xdr:colOff>
      <xdr:row>57</xdr:row>
      <xdr:rowOff>0</xdr:rowOff>
    </xdr:from>
    <xdr:to>
      <xdr:col>17</xdr:col>
      <xdr:colOff>605683</xdr:colOff>
      <xdr:row>60</xdr:row>
      <xdr:rowOff>38100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CBEF6BCB-76F0-4D82-8397-A1C7AD962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2593" y="12774706"/>
          <a:ext cx="3933825" cy="71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247649</xdr:colOff>
      <xdr:row>4</xdr:row>
      <xdr:rowOff>203924</xdr:rowOff>
    </xdr:from>
    <xdr:to>
      <xdr:col>16</xdr:col>
      <xdr:colOff>433649</xdr:colOff>
      <xdr:row>8</xdr:row>
      <xdr:rowOff>9524</xdr:rowOff>
    </xdr:to>
    <xdr:sp macro="" textlink="">
      <xdr:nvSpPr>
        <xdr:cNvPr id="114" name="左大かっこ 113">
          <a:extLst>
            <a:ext uri="{FF2B5EF4-FFF2-40B4-BE49-F238E27FC236}">
              <a16:creationId xmlns:a16="http://schemas.microsoft.com/office/drawing/2014/main" id="{C39A4805-8A35-46DF-BEC8-2C55C2F35B50}"/>
            </a:ext>
          </a:extLst>
        </xdr:cNvPr>
        <xdr:cNvSpPr/>
      </xdr:nvSpPr>
      <xdr:spPr>
        <a:xfrm rot="16200000">
          <a:off x="10143824" y="-519676"/>
          <a:ext cx="720000" cy="3996000"/>
        </a:xfrm>
        <a:prstGeom prst="leftBracket">
          <a:avLst/>
        </a:prstGeom>
        <a:solidFill>
          <a:srgbClr val="FF9900">
            <a:alpha val="9020"/>
          </a:srgbClr>
        </a:solidFill>
        <a:ln w="1905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717177</xdr:colOff>
      <xdr:row>32</xdr:row>
      <xdr:rowOff>98627</xdr:rowOff>
    </xdr:from>
    <xdr:to>
      <xdr:col>8</xdr:col>
      <xdr:colOff>593475</xdr:colOff>
      <xdr:row>47</xdr:row>
      <xdr:rowOff>176695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CC2E5E9-C677-4A95-84C1-2D16A4B2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7" y="7270392"/>
          <a:ext cx="5972298" cy="3439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156880</xdr:colOff>
      <xdr:row>0</xdr:row>
      <xdr:rowOff>56029</xdr:rowOff>
    </xdr:from>
    <xdr:to>
      <xdr:col>2</xdr:col>
      <xdr:colOff>72880</xdr:colOff>
      <xdr:row>1</xdr:row>
      <xdr:rowOff>123264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F5DE4E1-6F6D-4A3F-BE8B-26D87730AE4E}"/>
            </a:ext>
          </a:extLst>
        </xdr:cNvPr>
        <xdr:cNvSpPr txBox="1"/>
      </xdr:nvSpPr>
      <xdr:spPr>
        <a:xfrm>
          <a:off x="156880" y="56029"/>
          <a:ext cx="1440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在宅復帰率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0</xdr:col>
      <xdr:colOff>337856</xdr:colOff>
      <xdr:row>2</xdr:row>
      <xdr:rowOff>107579</xdr:rowOff>
    </xdr:from>
    <xdr:to>
      <xdr:col>2</xdr:col>
      <xdr:colOff>678516</xdr:colOff>
      <xdr:row>3</xdr:row>
      <xdr:rowOff>179296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708C14E-050A-45E5-9E89-8B566463BD50}"/>
            </a:ext>
          </a:extLst>
        </xdr:cNvPr>
        <xdr:cNvSpPr txBox="1"/>
      </xdr:nvSpPr>
      <xdr:spPr>
        <a:xfrm>
          <a:off x="337856" y="564779"/>
          <a:ext cx="1864660" cy="300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6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0</xdr:col>
      <xdr:colOff>333372</xdr:colOff>
      <xdr:row>10</xdr:row>
      <xdr:rowOff>10086</xdr:rowOff>
    </xdr:from>
    <xdr:to>
      <xdr:col>1</xdr:col>
      <xdr:colOff>507372</xdr:colOff>
      <xdr:row>11</xdr:row>
      <xdr:rowOff>53788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663E850-78C7-40F9-81A2-85A9F2CE24EC}"/>
            </a:ext>
          </a:extLst>
        </xdr:cNvPr>
        <xdr:cNvSpPr txBox="1"/>
      </xdr:nvSpPr>
      <xdr:spPr>
        <a:xfrm>
          <a:off x="333372" y="2251262"/>
          <a:ext cx="936000" cy="267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退所先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endParaRPr kumimoji="1" lang="ja-JP" altLang="en-US" sz="1400">
            <a:latin typeface="07ロゴたいぷゴシック7" panose="02000600000000000000" pitchFamily="2" charset="-128"/>
            <a:ea typeface="07ロゴたいぷゴシック7" panose="02000600000000000000" pitchFamily="2" charset="-128"/>
          </a:endParaRPr>
        </a:p>
      </xdr:txBody>
    </xdr:sp>
    <xdr:clientData/>
  </xdr:twoCellAnchor>
  <xdr:twoCellAnchor>
    <xdr:from>
      <xdr:col>1</xdr:col>
      <xdr:colOff>542921</xdr:colOff>
      <xdr:row>10</xdr:row>
      <xdr:rowOff>19610</xdr:rowOff>
    </xdr:from>
    <xdr:to>
      <xdr:col>8</xdr:col>
      <xdr:colOff>390525</xdr:colOff>
      <xdr:row>13</xdr:row>
      <xdr:rowOff>120463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C172E87B-DCB3-4AC2-A98C-60FAAD26F900}"/>
            </a:ext>
          </a:extLst>
        </xdr:cNvPr>
        <xdr:cNvSpPr txBox="1"/>
      </xdr:nvSpPr>
      <xdr:spPr>
        <a:xfrm>
          <a:off x="1304921" y="2260786"/>
          <a:ext cx="5181604" cy="773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1. </a:t>
          </a:r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退所後</a:t>
          </a:r>
          <a:r>
            <a:rPr kumimoji="1" lang="en-US" altLang="ja-JP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1</a:t>
          </a:r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ヶ月以上、居宅等での生活が見込まれる事を確認していること</a:t>
          </a:r>
          <a:endParaRPr kumimoji="1" lang="en-US" altLang="ja-JP" sz="1100"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2. 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退所後すぐに</a:t>
          </a: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短期入所</a:t>
          </a: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生活介護・療養介護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を利用する場合は、①のカウントはできない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　　</a:t>
          </a:r>
          <a:r>
            <a:rPr kumimoji="1" lang="ja-JP" altLang="en-US" sz="105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（②はカウント！）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3. 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入院後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日以内に再入所した場合は、新規入退所者としてカウントしない</a:t>
          </a:r>
          <a:endParaRPr kumimoji="1" lang="ja-JP" altLang="en-US" sz="1600">
            <a:solidFill>
              <a:schemeClr val="tx1">
                <a:lumMod val="50000"/>
                <a:lumOff val="50000"/>
              </a:schemeClr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  <xdr:twoCellAnchor>
    <xdr:from>
      <xdr:col>9</xdr:col>
      <xdr:colOff>137829</xdr:colOff>
      <xdr:row>0</xdr:row>
      <xdr:rowOff>44823</xdr:rowOff>
    </xdr:from>
    <xdr:to>
      <xdr:col>10</xdr:col>
      <xdr:colOff>527829</xdr:colOff>
      <xdr:row>1</xdr:row>
      <xdr:rowOff>112058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5AA6AA39-A847-4642-B2A6-3A000344B3F4}"/>
            </a:ext>
          </a:extLst>
        </xdr:cNvPr>
        <xdr:cNvSpPr txBox="1"/>
      </xdr:nvSpPr>
      <xdr:spPr>
        <a:xfrm>
          <a:off x="6872564" y="44823"/>
          <a:ext cx="1152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回転率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 editAs="oneCell">
    <xdr:from>
      <xdr:col>0</xdr:col>
      <xdr:colOff>760320</xdr:colOff>
      <xdr:row>15</xdr:row>
      <xdr:rowOff>79003</xdr:rowOff>
    </xdr:from>
    <xdr:to>
      <xdr:col>8</xdr:col>
      <xdr:colOff>156883</xdr:colOff>
      <xdr:row>31</xdr:row>
      <xdr:rowOff>137230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5E32737C-6386-4C66-83EC-0B6AFF2C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320" y="3440768"/>
          <a:ext cx="5492563" cy="3644109"/>
        </a:xfrm>
        <a:prstGeom prst="rect">
          <a:avLst/>
        </a:prstGeom>
      </xdr:spPr>
    </xdr:pic>
    <xdr:clientData/>
  </xdr:twoCellAnchor>
  <xdr:twoCellAnchor>
    <xdr:from>
      <xdr:col>2</xdr:col>
      <xdr:colOff>299760</xdr:colOff>
      <xdr:row>3</xdr:row>
      <xdr:rowOff>143997</xdr:rowOff>
    </xdr:from>
    <xdr:to>
      <xdr:col>7</xdr:col>
      <xdr:colOff>162488</xdr:colOff>
      <xdr:row>6</xdr:row>
      <xdr:rowOff>155203</xdr:rowOff>
    </xdr:to>
    <xdr:grpSp>
      <xdr:nvGrpSpPr>
        <xdr:cNvPr id="99" name="グループ化 98">
          <a:extLst>
            <a:ext uri="{FF2B5EF4-FFF2-40B4-BE49-F238E27FC236}">
              <a16:creationId xmlns:a16="http://schemas.microsoft.com/office/drawing/2014/main" id="{AB58AE1C-8558-4BAE-897E-E13E87B20232}"/>
            </a:ext>
          </a:extLst>
        </xdr:cNvPr>
        <xdr:cNvGrpSpPr/>
      </xdr:nvGrpSpPr>
      <xdr:grpSpPr>
        <a:xfrm>
          <a:off x="1823760" y="816350"/>
          <a:ext cx="3672728" cy="683559"/>
          <a:chOff x="2023222" y="820272"/>
          <a:chExt cx="3672728" cy="697006"/>
        </a:xfrm>
      </xdr:grpSpPr>
      <xdr:grpSp>
        <xdr:nvGrpSpPr>
          <xdr:cNvPr id="17" name="グループ化 16">
            <a:extLst>
              <a:ext uri="{FF2B5EF4-FFF2-40B4-BE49-F238E27FC236}">
                <a16:creationId xmlns:a16="http://schemas.microsoft.com/office/drawing/2014/main" id="{947ACCF0-D48C-469B-8728-39BB71D7EA19}"/>
              </a:ext>
            </a:extLst>
          </xdr:cNvPr>
          <xdr:cNvGrpSpPr/>
        </xdr:nvGrpSpPr>
        <xdr:grpSpPr>
          <a:xfrm>
            <a:off x="2023222" y="820272"/>
            <a:ext cx="2988000" cy="697006"/>
            <a:chOff x="851647" y="842683"/>
            <a:chExt cx="2988000" cy="683559"/>
          </a:xfrm>
        </xdr:grpSpPr>
        <xdr:grpSp>
          <xdr:nvGrpSpPr>
            <xdr:cNvPr id="14" name="グループ化 13">
              <a:extLst>
                <a:ext uri="{FF2B5EF4-FFF2-40B4-BE49-F238E27FC236}">
                  <a16:creationId xmlns:a16="http://schemas.microsoft.com/office/drawing/2014/main" id="{AEAD5FA5-E18D-4CF7-B8E0-1EA053198DFD}"/>
                </a:ext>
              </a:extLst>
            </xdr:cNvPr>
            <xdr:cNvGrpSpPr/>
          </xdr:nvGrpSpPr>
          <xdr:grpSpPr>
            <a:xfrm>
              <a:off x="851647" y="876301"/>
              <a:ext cx="2988000" cy="649941"/>
              <a:chOff x="851647" y="876301"/>
              <a:chExt cx="2988000" cy="649941"/>
            </a:xfrm>
          </xdr:grpSpPr>
          <xdr:sp macro="" textlink="">
            <xdr:nvSpPr>
              <xdr:cNvPr id="10" name="テキスト ボックス 9">
                <a:extLst>
                  <a:ext uri="{FF2B5EF4-FFF2-40B4-BE49-F238E27FC236}">
                    <a16:creationId xmlns:a16="http://schemas.microsoft.com/office/drawing/2014/main" id="{BFD0FF25-5FF3-444C-83F1-BFF01012C7EB}"/>
                  </a:ext>
                </a:extLst>
              </xdr:cNvPr>
              <xdr:cNvSpPr txBox="1"/>
            </xdr:nvSpPr>
            <xdr:spPr>
              <a:xfrm>
                <a:off x="1615887" y="876301"/>
                <a:ext cx="133126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（在宅復帰者数）</a:t>
                </a:r>
              </a:p>
            </xdr:txBody>
          </xdr:sp>
          <xdr:sp macro="" textlink="">
            <xdr:nvSpPr>
              <xdr:cNvPr id="11" name="テキスト ボックス 10">
                <a:extLst>
                  <a:ext uri="{FF2B5EF4-FFF2-40B4-BE49-F238E27FC236}">
                    <a16:creationId xmlns:a16="http://schemas.microsoft.com/office/drawing/2014/main" id="{0ED8EA7F-FB60-4409-87C1-D7ADFE6C32DC}"/>
                  </a:ext>
                </a:extLst>
              </xdr:cNvPr>
              <xdr:cNvSpPr txBox="1"/>
            </xdr:nvSpPr>
            <xdr:spPr>
              <a:xfrm>
                <a:off x="939052" y="1230407"/>
                <a:ext cx="2714066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（退所者数合計）　 </a:t>
                </a:r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-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（死亡退所者数）</a:t>
                </a:r>
              </a:p>
            </xdr:txBody>
          </xdr:sp>
          <xdr:cxnSp macro="">
            <xdr:nvCxnSpPr>
              <xdr:cNvPr id="13" name="直線コネクタ 12">
                <a:extLst>
                  <a:ext uri="{FF2B5EF4-FFF2-40B4-BE49-F238E27FC236}">
                    <a16:creationId xmlns:a16="http://schemas.microsoft.com/office/drawing/2014/main" id="{EA13923C-1A88-4C0C-A9DF-575B2228F016}"/>
                  </a:ext>
                </a:extLst>
              </xdr:cNvPr>
              <xdr:cNvCxnSpPr/>
            </xdr:nvCxnSpPr>
            <xdr:spPr>
              <a:xfrm>
                <a:off x="851647" y="1187823"/>
                <a:ext cx="2988000" cy="0"/>
              </a:xfrm>
              <a:prstGeom prst="line">
                <a:avLst/>
              </a:prstGeom>
              <a:ln w="19050">
                <a:solidFill>
                  <a:sysClr val="windowText" lastClr="00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D095A10F-A8B4-410C-B985-27E31341207B}"/>
                </a:ext>
              </a:extLst>
            </xdr:cNvPr>
            <xdr:cNvSpPr txBox="1"/>
          </xdr:nvSpPr>
          <xdr:spPr>
            <a:xfrm>
              <a:off x="2921374" y="842683"/>
              <a:ext cx="257735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100">
                  <a:solidFill>
                    <a:srgbClr val="0070C0"/>
                  </a:solidFill>
                  <a:latin typeface="07ロゴたいぷゴシック7" panose="02000600000000000000" pitchFamily="2" charset="-128"/>
                  <a:ea typeface="07ロゴたいぷゴシック7" panose="02000600000000000000" pitchFamily="2" charset="-128"/>
                </a:rPr>
                <a:t>①</a:t>
              </a:r>
            </a:p>
          </xdr:txBody>
        </xdr:sp>
        <xdr:sp macro="" textlink="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BD71FE7A-888C-4E3F-8A45-9EE7A3D0E324}"/>
                </a:ext>
              </a:extLst>
            </xdr:cNvPr>
            <xdr:cNvSpPr txBox="1"/>
          </xdr:nvSpPr>
          <xdr:spPr>
            <a:xfrm>
              <a:off x="2222127" y="1163171"/>
              <a:ext cx="257735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100">
                  <a:solidFill>
                    <a:srgbClr val="0070C0"/>
                  </a:solidFill>
                  <a:latin typeface="07ロゴたいぷゴシック7" panose="02000600000000000000" pitchFamily="2" charset="-128"/>
                  <a:ea typeface="07ロゴたいぷゴシック7" panose="02000600000000000000" pitchFamily="2" charset="-128"/>
                </a:rPr>
                <a:t>②</a:t>
              </a:r>
            </a:p>
          </xdr:txBody>
        </xdr:sp>
      </xdr:grpSp>
      <xdr:sp macro="" textlink="">
        <xdr:nvSpPr>
          <xdr:cNvPr id="98" name="テキスト ボックス 97">
            <a:extLst>
              <a:ext uri="{FF2B5EF4-FFF2-40B4-BE49-F238E27FC236}">
                <a16:creationId xmlns:a16="http://schemas.microsoft.com/office/drawing/2014/main" id="{0386476A-1440-40FB-A98C-2BA70BFF5478}"/>
              </a:ext>
            </a:extLst>
          </xdr:cNvPr>
          <xdr:cNvSpPr txBox="1">
            <a:spLocks/>
          </xdr:cNvSpPr>
        </xdr:nvSpPr>
        <xdr:spPr>
          <a:xfrm>
            <a:off x="5033122" y="1029822"/>
            <a:ext cx="662828" cy="3016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×100</a:t>
            </a:r>
            <a:endParaRPr kumimoji="1" lang="ja-JP" altLang="en-US" sz="1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</xdr:grpSp>
    <xdr:clientData/>
  </xdr:twoCellAnchor>
  <xdr:twoCellAnchor editAs="oneCell">
    <xdr:from>
      <xdr:col>4</xdr:col>
      <xdr:colOff>495300</xdr:colOff>
      <xdr:row>7</xdr:row>
      <xdr:rowOff>161366</xdr:rowOff>
    </xdr:from>
    <xdr:to>
      <xdr:col>8</xdr:col>
      <xdr:colOff>619125</xdr:colOff>
      <xdr:row>9</xdr:row>
      <xdr:rowOff>189941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39DD2507-6B04-4C23-B1F4-C76DC48D7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730190"/>
          <a:ext cx="3171825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328331</xdr:colOff>
      <xdr:row>2</xdr:row>
      <xdr:rowOff>107579</xdr:rowOff>
    </xdr:from>
    <xdr:to>
      <xdr:col>11</xdr:col>
      <xdr:colOff>668991</xdr:colOff>
      <xdr:row>3</xdr:row>
      <xdr:rowOff>179296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EDEF8381-6749-4057-B1E1-8519C779BD48}"/>
            </a:ext>
          </a:extLst>
        </xdr:cNvPr>
        <xdr:cNvSpPr txBox="1"/>
      </xdr:nvSpPr>
      <xdr:spPr>
        <a:xfrm>
          <a:off x="7062506" y="564779"/>
          <a:ext cx="1864660" cy="300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10</xdr:col>
      <xdr:colOff>304800</xdr:colOff>
      <xdr:row>4</xdr:row>
      <xdr:rowOff>224780</xdr:rowOff>
    </xdr:from>
    <xdr:to>
      <xdr:col>16</xdr:col>
      <xdr:colOff>346800</xdr:colOff>
      <xdr:row>7</xdr:row>
      <xdr:rowOff>201707</xdr:rowOff>
    </xdr:to>
    <xdr:grpSp>
      <xdr:nvGrpSpPr>
        <xdr:cNvPr id="102" name="グループ化 101">
          <a:extLst>
            <a:ext uri="{FF2B5EF4-FFF2-40B4-BE49-F238E27FC236}">
              <a16:creationId xmlns:a16="http://schemas.microsoft.com/office/drawing/2014/main" id="{25685E6D-4C6D-4E6B-B4B6-D6B357E00DF8}"/>
            </a:ext>
          </a:extLst>
        </xdr:cNvPr>
        <xdr:cNvGrpSpPr/>
      </xdr:nvGrpSpPr>
      <xdr:grpSpPr>
        <a:xfrm>
          <a:off x="7801535" y="1121251"/>
          <a:ext cx="4614000" cy="649280"/>
          <a:chOff x="1299322" y="854552"/>
          <a:chExt cx="4614000" cy="662727"/>
        </a:xfrm>
      </xdr:grpSpPr>
      <xdr:grpSp>
        <xdr:nvGrpSpPr>
          <xdr:cNvPr id="105" name="グループ化 104">
            <a:extLst>
              <a:ext uri="{FF2B5EF4-FFF2-40B4-BE49-F238E27FC236}">
                <a16:creationId xmlns:a16="http://schemas.microsoft.com/office/drawing/2014/main" id="{60EECB00-8D94-4226-8291-635B47BC0F5C}"/>
              </a:ext>
            </a:extLst>
          </xdr:cNvPr>
          <xdr:cNvGrpSpPr/>
        </xdr:nvGrpSpPr>
        <xdr:grpSpPr>
          <a:xfrm>
            <a:off x="2061322" y="854552"/>
            <a:ext cx="3852000" cy="662727"/>
            <a:chOff x="889747" y="876301"/>
            <a:chExt cx="3852000" cy="649941"/>
          </a:xfrm>
        </xdr:grpSpPr>
        <xdr:sp macro="" textlink="">
          <xdr:nvSpPr>
            <xdr:cNvPr id="108" name="テキスト ボックス 107">
              <a:extLst>
                <a:ext uri="{FF2B5EF4-FFF2-40B4-BE49-F238E27FC236}">
                  <a16:creationId xmlns:a16="http://schemas.microsoft.com/office/drawing/2014/main" id="{84BC3B2C-521E-498F-A699-EC57D23A77A1}"/>
                </a:ext>
              </a:extLst>
            </xdr:cNvPr>
            <xdr:cNvSpPr txBox="1"/>
          </xdr:nvSpPr>
          <xdr:spPr>
            <a:xfrm>
              <a:off x="2187387" y="876301"/>
              <a:ext cx="1331260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（延べ入所者数）</a:t>
              </a:r>
            </a:p>
          </xdr:txBody>
        </xdr:sp>
        <xdr:sp macro="" textlink="">
          <xdr:nvSpPr>
            <xdr:cNvPr id="109" name="テキスト ボックス 108">
              <a:extLst>
                <a:ext uri="{FF2B5EF4-FFF2-40B4-BE49-F238E27FC236}">
                  <a16:creationId xmlns:a16="http://schemas.microsoft.com/office/drawing/2014/main" id="{BEBE4E44-0B90-40A9-BBB6-69351DC6F03E}"/>
                </a:ext>
              </a:extLst>
            </xdr:cNvPr>
            <xdr:cNvSpPr txBox="1"/>
          </xdr:nvSpPr>
          <xdr:spPr>
            <a:xfrm>
              <a:off x="929526" y="1230407"/>
              <a:ext cx="3798796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［（新規入所者数合計）</a:t>
              </a:r>
              <a:r>
                <a:rPr kumimoji="1" lang="en-US" altLang="ja-JP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+</a:t>
              </a:r>
              <a:r>
                <a: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（新規退所者数合計）］</a:t>
              </a:r>
              <a:r>
                <a:rPr kumimoji="1" lang="en-US" altLang="ja-JP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/2</a:t>
              </a:r>
              <a:endPara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endParaRPr>
            </a:p>
          </xdr:txBody>
        </xdr:sp>
        <xdr:cxnSp macro="">
          <xdr:nvCxnSpPr>
            <xdr:cNvPr id="110" name="直線コネクタ 109">
              <a:extLst>
                <a:ext uri="{FF2B5EF4-FFF2-40B4-BE49-F238E27FC236}">
                  <a16:creationId xmlns:a16="http://schemas.microsoft.com/office/drawing/2014/main" id="{46A6DA10-DA83-4FF2-ABC8-401C85C2CEF5}"/>
                </a:ext>
              </a:extLst>
            </xdr:cNvPr>
            <xdr:cNvCxnSpPr/>
          </xdr:nvCxnSpPr>
          <xdr:spPr>
            <a:xfrm>
              <a:off x="889747" y="1187823"/>
              <a:ext cx="3852000" cy="0"/>
            </a:xfrm>
            <a:prstGeom prst="line">
              <a:avLst/>
            </a:prstGeom>
            <a:ln w="19050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04" name="テキスト ボックス 103">
            <a:extLst>
              <a:ext uri="{FF2B5EF4-FFF2-40B4-BE49-F238E27FC236}">
                <a16:creationId xmlns:a16="http://schemas.microsoft.com/office/drawing/2014/main" id="{83A0AD67-041F-4A00-8404-F58B12A74A4B}"/>
              </a:ext>
            </a:extLst>
          </xdr:cNvPr>
          <xdr:cNvSpPr txBox="1">
            <a:spLocks/>
          </xdr:cNvSpPr>
        </xdr:nvSpPr>
        <xdr:spPr>
          <a:xfrm>
            <a:off x="1299322" y="1029822"/>
            <a:ext cx="662828" cy="3016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30.4 ÷</a:t>
            </a:r>
            <a:endParaRPr kumimoji="1" lang="ja-JP" altLang="en-US" sz="1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</xdr:grpSp>
    <xdr:clientData/>
  </xdr:twoCellAnchor>
  <xdr:twoCellAnchor>
    <xdr:from>
      <xdr:col>10</xdr:col>
      <xdr:colOff>504825</xdr:colOff>
      <xdr:row>7</xdr:row>
      <xdr:rowOff>28575</xdr:rowOff>
    </xdr:from>
    <xdr:to>
      <xdr:col>10</xdr:col>
      <xdr:colOff>561975</xdr:colOff>
      <xdr:row>9</xdr:row>
      <xdr:rowOff>114300</xdr:rowOff>
    </xdr:to>
    <xdr:sp macro="" textlink="">
      <xdr:nvSpPr>
        <xdr:cNvPr id="111" name="二等辺三角形 110">
          <a:extLst>
            <a:ext uri="{FF2B5EF4-FFF2-40B4-BE49-F238E27FC236}">
              <a16:creationId xmlns:a16="http://schemas.microsoft.com/office/drawing/2014/main" id="{E56F24C1-74F1-4C88-895A-3CF7C073EB23}"/>
            </a:ext>
          </a:extLst>
        </xdr:cNvPr>
        <xdr:cNvSpPr/>
      </xdr:nvSpPr>
      <xdr:spPr>
        <a:xfrm>
          <a:off x="8001000" y="1628775"/>
          <a:ext cx="57150" cy="542925"/>
        </a:xfrm>
        <a:prstGeom prst="triangle">
          <a:avLst/>
        </a:prstGeom>
        <a:solidFill>
          <a:srgbClr val="FF99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171449</xdr:colOff>
      <xdr:row>9</xdr:row>
      <xdr:rowOff>133351</xdr:rowOff>
    </xdr:from>
    <xdr:to>
      <xdr:col>11</xdr:col>
      <xdr:colOff>152400</xdr:colOff>
      <xdr:row>10</xdr:row>
      <xdr:rowOff>150495</xdr:rowOff>
    </xdr:to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id="{8DB64B69-C257-488C-B9AF-36A900541CDD}"/>
            </a:ext>
          </a:extLst>
        </xdr:cNvPr>
        <xdr:cNvSpPr txBox="1"/>
      </xdr:nvSpPr>
      <xdr:spPr>
        <a:xfrm>
          <a:off x="7667624" y="2190751"/>
          <a:ext cx="742951" cy="245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0" tIns="0" rIns="0" bIns="0" rtlCol="0" anchor="b" anchorCtr="1"/>
        <a:lstStyle/>
        <a:p>
          <a:r>
            <a:rPr kumimoji="1" lang="en-US" altLang="ja-JP" sz="1100">
              <a:latin typeface="游ゴシック" panose="020B0400000000000000" pitchFamily="50" charset="-128"/>
              <a:ea typeface="游ゴシック" panose="020B0400000000000000" pitchFamily="50" charset="-128"/>
            </a:rPr>
            <a:t>365÷12</a:t>
          </a:r>
          <a:endParaRPr kumimoji="1" lang="ja-JP" altLang="en-US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13</xdr:col>
      <xdr:colOff>209548</xdr:colOff>
      <xdr:row>9</xdr:row>
      <xdr:rowOff>142876</xdr:rowOff>
    </xdr:from>
    <xdr:to>
      <xdr:col>14</xdr:col>
      <xdr:colOff>491548</xdr:colOff>
      <xdr:row>10</xdr:row>
      <xdr:rowOff>160020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7DD150CB-B23A-4EDA-A92F-9E12A1A06B2E}"/>
            </a:ext>
          </a:extLst>
        </xdr:cNvPr>
        <xdr:cNvSpPr txBox="1"/>
      </xdr:nvSpPr>
      <xdr:spPr>
        <a:xfrm>
          <a:off x="9991723" y="2200276"/>
          <a:ext cx="1044000" cy="245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0" tIns="0" rIns="0" bIns="0" rtlCol="0" anchor="b" anchorCtr="1"/>
        <a:lstStyle/>
        <a:p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平均在所日数</a:t>
          </a:r>
        </a:p>
      </xdr:txBody>
    </xdr:sp>
    <xdr:clientData/>
  </xdr:twoCellAnchor>
  <xdr:twoCellAnchor>
    <xdr:from>
      <xdr:col>13</xdr:col>
      <xdr:colOff>0</xdr:colOff>
      <xdr:row>11</xdr:row>
      <xdr:rowOff>219075</xdr:rowOff>
    </xdr:from>
    <xdr:to>
      <xdr:col>14</xdr:col>
      <xdr:colOff>47625</xdr:colOff>
      <xdr:row>14</xdr:row>
      <xdr:rowOff>47625</xdr:rowOff>
    </xdr:to>
    <xdr:sp macro="" textlink="">
      <xdr:nvSpPr>
        <xdr:cNvPr id="116" name="矢印: 下 115">
          <a:extLst>
            <a:ext uri="{FF2B5EF4-FFF2-40B4-BE49-F238E27FC236}">
              <a16:creationId xmlns:a16="http://schemas.microsoft.com/office/drawing/2014/main" id="{129C65BE-C08E-453F-8B62-3E5AE55D3ACE}"/>
            </a:ext>
          </a:extLst>
        </xdr:cNvPr>
        <xdr:cNvSpPr/>
      </xdr:nvSpPr>
      <xdr:spPr>
        <a:xfrm>
          <a:off x="9782175" y="2733675"/>
          <a:ext cx="809625" cy="514350"/>
        </a:xfrm>
        <a:prstGeom prst="downArrow">
          <a:avLst>
            <a:gd name="adj1" fmla="val 68824"/>
            <a:gd name="adj2" fmla="val 44180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695325</xdr:colOff>
      <xdr:row>8</xdr:row>
      <xdr:rowOff>47625</xdr:rowOff>
    </xdr:from>
    <xdr:to>
      <xdr:col>13</xdr:col>
      <xdr:colOff>752475</xdr:colOff>
      <xdr:row>9</xdr:row>
      <xdr:rowOff>143025</xdr:rowOff>
    </xdr:to>
    <xdr:sp macro="" textlink="">
      <xdr:nvSpPr>
        <xdr:cNvPr id="117" name="二等辺三角形 116">
          <a:extLst>
            <a:ext uri="{FF2B5EF4-FFF2-40B4-BE49-F238E27FC236}">
              <a16:creationId xmlns:a16="http://schemas.microsoft.com/office/drawing/2014/main" id="{2264C831-FF8D-4797-887E-E9C4547DFA3A}"/>
            </a:ext>
          </a:extLst>
        </xdr:cNvPr>
        <xdr:cNvSpPr/>
      </xdr:nvSpPr>
      <xdr:spPr>
        <a:xfrm>
          <a:off x="10477500" y="1876425"/>
          <a:ext cx="57150" cy="324000"/>
        </a:xfrm>
        <a:prstGeom prst="triangle">
          <a:avLst/>
        </a:prstGeom>
        <a:solidFill>
          <a:srgbClr val="FF99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552450</xdr:colOff>
      <xdr:row>15</xdr:row>
      <xdr:rowOff>138180</xdr:rowOff>
    </xdr:from>
    <xdr:to>
      <xdr:col>16</xdr:col>
      <xdr:colOff>300450</xdr:colOff>
      <xdr:row>18</xdr:row>
      <xdr:rowOff>69238</xdr:rowOff>
    </xdr:to>
    <xdr:grpSp>
      <xdr:nvGrpSpPr>
        <xdr:cNvPr id="119" name="グループ化 118">
          <a:extLst>
            <a:ext uri="{FF2B5EF4-FFF2-40B4-BE49-F238E27FC236}">
              <a16:creationId xmlns:a16="http://schemas.microsoft.com/office/drawing/2014/main" id="{8E595892-9230-403C-BBB3-E0F346341633}"/>
            </a:ext>
          </a:extLst>
        </xdr:cNvPr>
        <xdr:cNvGrpSpPr/>
      </xdr:nvGrpSpPr>
      <xdr:grpSpPr>
        <a:xfrm>
          <a:off x="8049185" y="3499945"/>
          <a:ext cx="4320000" cy="603411"/>
          <a:chOff x="889747" y="894124"/>
          <a:chExt cx="4320000" cy="604954"/>
        </a:xfrm>
      </xdr:grpSpPr>
      <xdr:sp macro="" textlink="">
        <xdr:nvSpPr>
          <xdr:cNvPr id="121" name="テキスト ボックス 120">
            <a:extLst>
              <a:ext uri="{FF2B5EF4-FFF2-40B4-BE49-F238E27FC236}">
                <a16:creationId xmlns:a16="http://schemas.microsoft.com/office/drawing/2014/main" id="{8A3B5DE1-D73B-4E67-BA0D-983ADC7CEC3B}"/>
              </a:ext>
            </a:extLst>
          </xdr:cNvPr>
          <xdr:cNvSpPr txBox="1"/>
        </xdr:nvSpPr>
        <xdr:spPr>
          <a:xfrm>
            <a:off x="2187387" y="1203243"/>
            <a:ext cx="1764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（延べ入所者数）</a:t>
            </a:r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 × 2 </a:t>
            </a:r>
            <a:endParaRPr kumimoji="1" lang="ja-JP" altLang="en-US" sz="1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22" name="テキスト ボックス 121">
            <a:extLst>
              <a:ext uri="{FF2B5EF4-FFF2-40B4-BE49-F238E27FC236}">
                <a16:creationId xmlns:a16="http://schemas.microsoft.com/office/drawing/2014/main" id="{AB0CF6B9-C638-4D78-A60E-5B3B2DA9D772}"/>
              </a:ext>
            </a:extLst>
          </xdr:cNvPr>
          <xdr:cNvSpPr txBox="1"/>
        </xdr:nvSpPr>
        <xdr:spPr>
          <a:xfrm>
            <a:off x="929526" y="894124"/>
            <a:ext cx="4248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30.4 × 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［（新規入所者数合計）</a:t>
            </a:r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+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（新規退所者数合計）］</a:t>
            </a:r>
          </a:p>
        </xdr:txBody>
      </xdr:sp>
      <xdr:cxnSp macro="">
        <xdr:nvCxnSpPr>
          <xdr:cNvPr id="123" name="直線コネクタ 122">
            <a:extLst>
              <a:ext uri="{FF2B5EF4-FFF2-40B4-BE49-F238E27FC236}">
                <a16:creationId xmlns:a16="http://schemas.microsoft.com/office/drawing/2014/main" id="{591318FA-3760-462C-8E49-6A7D1BEF2CAA}"/>
              </a:ext>
            </a:extLst>
          </xdr:cNvPr>
          <xdr:cNvCxnSpPr/>
        </xdr:nvCxnSpPr>
        <xdr:spPr>
          <a:xfrm>
            <a:off x="889747" y="1187823"/>
            <a:ext cx="4320000" cy="0"/>
          </a:xfrm>
          <a:prstGeom prst="line">
            <a:avLst/>
          </a:prstGeom>
          <a:ln w="190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333375</xdr:colOff>
      <xdr:row>19</xdr:row>
      <xdr:rowOff>95250</xdr:rowOff>
    </xdr:from>
    <xdr:to>
      <xdr:col>10</xdr:col>
      <xdr:colOff>507375</xdr:colOff>
      <xdr:row>20</xdr:row>
      <xdr:rowOff>138952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6C9D7B05-8802-4DD4-8F3E-E3DB562E11F2}"/>
            </a:ext>
          </a:extLst>
        </xdr:cNvPr>
        <xdr:cNvSpPr txBox="1"/>
      </xdr:nvSpPr>
      <xdr:spPr>
        <a:xfrm>
          <a:off x="7067550" y="4438650"/>
          <a:ext cx="936000" cy="272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入退所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endParaRPr kumimoji="1" lang="ja-JP" altLang="en-US" sz="1400">
            <a:latin typeface="07ロゴたいぷゴシック7" panose="02000600000000000000" pitchFamily="2" charset="-128"/>
            <a:ea typeface="07ロゴたいぷゴシック7" panose="02000600000000000000" pitchFamily="2" charset="-128"/>
          </a:endParaRPr>
        </a:p>
      </xdr:txBody>
    </xdr:sp>
    <xdr:clientData/>
  </xdr:twoCellAnchor>
  <xdr:twoCellAnchor>
    <xdr:from>
      <xdr:col>10</xdr:col>
      <xdr:colOff>542924</xdr:colOff>
      <xdr:row>19</xdr:row>
      <xdr:rowOff>104774</xdr:rowOff>
    </xdr:from>
    <xdr:to>
      <xdr:col>16</xdr:col>
      <xdr:colOff>504825</xdr:colOff>
      <xdr:row>22</xdr:row>
      <xdr:rowOff>57149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A3712C73-BCBA-4471-B229-9B847C7CBC58}"/>
            </a:ext>
          </a:extLst>
        </xdr:cNvPr>
        <xdr:cNvSpPr txBox="1"/>
      </xdr:nvSpPr>
      <xdr:spPr>
        <a:xfrm>
          <a:off x="8039099" y="4448174"/>
          <a:ext cx="4533901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1. </a:t>
          </a:r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新規入所には、入所当日の退所・死亡退所も含む</a:t>
          </a:r>
          <a:endParaRPr kumimoji="1" lang="en-US" altLang="ja-JP" sz="1100"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2. 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入院後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日以内に再入所した場合は、新規</a:t>
          </a: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入退所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者としてカウントしない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　　　（ ➤ 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日以上経っていれば計上する）</a:t>
          </a:r>
          <a:endParaRPr kumimoji="1" lang="ja-JP" altLang="en-US" sz="1600">
            <a:solidFill>
              <a:schemeClr val="tx1">
                <a:lumMod val="50000"/>
                <a:lumOff val="50000"/>
              </a:schemeClr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  <xdr:twoCellAnchor>
    <xdr:from>
      <xdr:col>9</xdr:col>
      <xdr:colOff>137830</xdr:colOff>
      <xdr:row>27</xdr:row>
      <xdr:rowOff>141754</xdr:rowOff>
    </xdr:from>
    <xdr:to>
      <xdr:col>12</xdr:col>
      <xdr:colOff>623830</xdr:colOff>
      <xdr:row>28</xdr:row>
      <xdr:rowOff>204507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2E124F06-8124-4FCB-AB69-26D7398D1C59}"/>
            </a:ext>
          </a:extLst>
        </xdr:cNvPr>
        <xdr:cNvSpPr txBox="1"/>
      </xdr:nvSpPr>
      <xdr:spPr>
        <a:xfrm>
          <a:off x="6872565" y="6192930"/>
          <a:ext cx="2772000" cy="286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入所前後訪問指導割合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 editAs="oneCell">
    <xdr:from>
      <xdr:col>13</xdr:col>
      <xdr:colOff>476250</xdr:colOff>
      <xdr:row>23</xdr:row>
      <xdr:rowOff>142875</xdr:rowOff>
    </xdr:from>
    <xdr:to>
      <xdr:col>17</xdr:col>
      <xdr:colOff>600075</xdr:colOff>
      <xdr:row>25</xdr:row>
      <xdr:rowOff>171450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8323CEB4-C1EA-4EDA-9DEE-1A1476D66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400675"/>
          <a:ext cx="31718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328331</xdr:colOff>
      <xdr:row>29</xdr:row>
      <xdr:rowOff>174254</xdr:rowOff>
    </xdr:from>
    <xdr:to>
      <xdr:col>11</xdr:col>
      <xdr:colOff>668991</xdr:colOff>
      <xdr:row>31</xdr:row>
      <xdr:rowOff>17371</xdr:rowOff>
    </xdr:to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6F04C2A2-E6AB-4C96-9025-2FBF0C2CC193}"/>
            </a:ext>
          </a:extLst>
        </xdr:cNvPr>
        <xdr:cNvSpPr txBox="1"/>
      </xdr:nvSpPr>
      <xdr:spPr>
        <a:xfrm>
          <a:off x="7062506" y="6803654"/>
          <a:ext cx="1864660" cy="300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10</xdr:col>
      <xdr:colOff>476250</xdr:colOff>
      <xdr:row>31</xdr:row>
      <xdr:rowOff>214380</xdr:rowOff>
    </xdr:from>
    <xdr:to>
      <xdr:col>16</xdr:col>
      <xdr:colOff>224250</xdr:colOff>
      <xdr:row>34</xdr:row>
      <xdr:rowOff>145438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5024F1C9-1283-4140-9AF1-6DC381A715D8}"/>
            </a:ext>
          </a:extLst>
        </xdr:cNvPr>
        <xdr:cNvGrpSpPr/>
      </xdr:nvGrpSpPr>
      <xdr:grpSpPr>
        <a:xfrm>
          <a:off x="7972985" y="7162027"/>
          <a:ext cx="4320000" cy="603411"/>
          <a:chOff x="889747" y="894124"/>
          <a:chExt cx="4320000" cy="604954"/>
        </a:xfrm>
      </xdr:grpSpPr>
      <xdr:sp macro="" textlink="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DDEDD798-BEFD-4E4A-9EDD-E15C748E6236}"/>
              </a:ext>
            </a:extLst>
          </xdr:cNvPr>
          <xdr:cNvSpPr txBox="1"/>
        </xdr:nvSpPr>
        <xdr:spPr>
          <a:xfrm>
            <a:off x="2206437" y="1203243"/>
            <a:ext cx="1764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pPr algn="ctr"/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新規入所者数合計</a:t>
            </a:r>
          </a:p>
        </xdr:txBody>
      </xdr:sp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62DEC822-02D5-4E9F-86BA-CB7E890A197D}"/>
              </a:ext>
            </a:extLst>
          </xdr:cNvPr>
          <xdr:cNvSpPr txBox="1"/>
        </xdr:nvSpPr>
        <xdr:spPr>
          <a:xfrm>
            <a:off x="929526" y="894124"/>
            <a:ext cx="4248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solidFill>
                  <a:srgbClr val="FF0000"/>
                </a:solidFill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居宅等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を訪問し、退所を目的としたサービスを計画した数</a:t>
            </a:r>
          </a:p>
        </xdr:txBody>
      </xdr: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35658B52-F64E-46A9-911D-B102D68C6242}"/>
              </a:ext>
            </a:extLst>
          </xdr:cNvPr>
          <xdr:cNvCxnSpPr/>
        </xdr:nvCxnSpPr>
        <xdr:spPr>
          <a:xfrm>
            <a:off x="889747" y="1187823"/>
            <a:ext cx="4320000" cy="0"/>
          </a:xfrm>
          <a:prstGeom prst="line">
            <a:avLst/>
          </a:prstGeom>
          <a:ln w="190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328331</xdr:colOff>
      <xdr:row>36</xdr:row>
      <xdr:rowOff>221879</xdr:rowOff>
    </xdr:from>
    <xdr:to>
      <xdr:col>14</xdr:col>
      <xdr:colOff>190331</xdr:colOff>
      <xdr:row>38</xdr:row>
      <xdr:rowOff>64996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B8813EC-60EE-467B-8524-679AD4127D47}"/>
            </a:ext>
          </a:extLst>
        </xdr:cNvPr>
        <xdr:cNvSpPr txBox="1"/>
      </xdr:nvSpPr>
      <xdr:spPr>
        <a:xfrm>
          <a:off x="7062506" y="8451479"/>
          <a:ext cx="3672000" cy="300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訪問期間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：入所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30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日前～入所後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7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日以内</a:t>
          </a:r>
        </a:p>
      </xdr:txBody>
    </xdr:sp>
    <xdr:clientData/>
  </xdr:twoCellAnchor>
  <xdr:twoCellAnchor>
    <xdr:from>
      <xdr:col>10</xdr:col>
      <xdr:colOff>295275</xdr:colOff>
      <xdr:row>39</xdr:row>
      <xdr:rowOff>38100</xdr:rowOff>
    </xdr:from>
    <xdr:to>
      <xdr:col>16</xdr:col>
      <xdr:colOff>439293</xdr:colOff>
      <xdr:row>42</xdr:row>
      <xdr:rowOff>57150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6A263E65-2FCE-478C-B4ED-4AA491019E5D}"/>
            </a:ext>
          </a:extLst>
        </xdr:cNvPr>
        <xdr:cNvGrpSpPr/>
      </xdr:nvGrpSpPr>
      <xdr:grpSpPr>
        <a:xfrm>
          <a:off x="7792010" y="8778688"/>
          <a:ext cx="4716018" cy="691403"/>
          <a:chOff x="7791450" y="9534525"/>
          <a:chExt cx="4716018" cy="704850"/>
        </a:xfrm>
      </xdr:grpSpPr>
      <xdr:sp macro="" textlink="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BEF16513-2AAC-4A83-A5D4-13EC0157BE21}"/>
              </a:ext>
            </a:extLst>
          </xdr:cNvPr>
          <xdr:cNvSpPr txBox="1"/>
        </xdr:nvSpPr>
        <xdr:spPr>
          <a:xfrm flipV="1">
            <a:off x="8239124" y="9620250"/>
            <a:ext cx="3816000" cy="114300"/>
          </a:xfrm>
          <a:prstGeom prst="rect">
            <a:avLst/>
          </a:prstGeom>
          <a:solidFill>
            <a:srgbClr val="FFFF9B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0" tIns="0" rIns="0" bIns="0" rtlCol="0" anchor="b" anchorCtr="1"/>
          <a:lstStyle/>
          <a:p>
            <a:endPara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</xdr:txBody>
      </xdr:sp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5D099448-5129-4424-A272-61989F81EC87}"/>
              </a:ext>
            </a:extLst>
          </xdr:cNvPr>
          <xdr:cNvGrpSpPr/>
        </xdr:nvGrpSpPr>
        <xdr:grpSpPr>
          <a:xfrm>
            <a:off x="7791450" y="9534525"/>
            <a:ext cx="4716018" cy="704850"/>
            <a:chOff x="7791450" y="9144000"/>
            <a:chExt cx="4716018" cy="704850"/>
          </a:xfrm>
        </xdr:grpSpPr>
        <xdr:grpSp>
          <xdr:nvGrpSpPr>
            <xdr:cNvPr id="22" name="グループ化 21">
              <a:extLst>
                <a:ext uri="{FF2B5EF4-FFF2-40B4-BE49-F238E27FC236}">
                  <a16:creationId xmlns:a16="http://schemas.microsoft.com/office/drawing/2014/main" id="{3D927D66-EA22-4A8A-9F0A-05C94C24603B}"/>
                </a:ext>
              </a:extLst>
            </xdr:cNvPr>
            <xdr:cNvGrpSpPr/>
          </xdr:nvGrpSpPr>
          <xdr:grpSpPr>
            <a:xfrm>
              <a:off x="7810511" y="9144000"/>
              <a:ext cx="4696957" cy="286875"/>
              <a:chOff x="7810511" y="9353550"/>
              <a:chExt cx="4696957" cy="286875"/>
            </a:xfrm>
          </xdr:grpSpPr>
          <xdr:pic>
            <xdr:nvPicPr>
              <xdr:cNvPr id="64" name="図 63">
                <a:extLst>
                  <a:ext uri="{FF2B5EF4-FFF2-40B4-BE49-F238E27FC236}">
                    <a16:creationId xmlns:a16="http://schemas.microsoft.com/office/drawing/2014/main" id="{8170D0F2-77B9-432E-B47E-138ABD878A1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9886950" y="9353550"/>
                <a:ext cx="2620518" cy="231648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57" name="図 56">
                <a:extLst>
                  <a:ext uri="{FF2B5EF4-FFF2-40B4-BE49-F238E27FC236}">
                    <a16:creationId xmlns:a16="http://schemas.microsoft.com/office/drawing/2014/main" id="{B8BA6BE4-234B-4D1F-9E06-94E9614A51DF}"/>
                  </a:ext>
                </a:extLst>
              </xdr:cNvPr>
              <xdr:cNvPicPr>
                <a:picLocks noChangeArrowheads="1"/>
              </xdr:cNvPicPr>
            </xdr:nvPicPr>
            <xdr:blipFill rotWithShape="1"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1" r="16772" b="5427"/>
              <a:stretch/>
            </xdr:blipFill>
            <xdr:spPr bwMode="auto">
              <a:xfrm>
                <a:off x="7810511" y="9356596"/>
                <a:ext cx="1980000" cy="21907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20" name="グループ化 19">
                <a:extLst>
                  <a:ext uri="{FF2B5EF4-FFF2-40B4-BE49-F238E27FC236}">
                    <a16:creationId xmlns:a16="http://schemas.microsoft.com/office/drawing/2014/main" id="{2E442E1F-9FC6-40EE-8862-F60081093D9C}"/>
                  </a:ext>
                </a:extLst>
              </xdr:cNvPr>
              <xdr:cNvGrpSpPr/>
            </xdr:nvGrpSpPr>
            <xdr:grpSpPr>
              <a:xfrm>
                <a:off x="9744075" y="9496425"/>
                <a:ext cx="191625" cy="144000"/>
                <a:chOff x="10753725" y="10201275"/>
                <a:chExt cx="191625" cy="144000"/>
              </a:xfrm>
            </xdr:grpSpPr>
            <xdr:cxnSp macro="">
              <xdr:nvCxnSpPr>
                <xdr:cNvPr id="19" name="コネクタ: 曲線 18">
                  <a:extLst>
                    <a:ext uri="{FF2B5EF4-FFF2-40B4-BE49-F238E27FC236}">
                      <a16:creationId xmlns:a16="http://schemas.microsoft.com/office/drawing/2014/main" id="{398CD451-F499-4851-960B-046DE67C7824}"/>
                    </a:ext>
                  </a:extLst>
                </xdr:cNvPr>
                <xdr:cNvCxnSpPr>
                  <a:cxnSpLocks noChangeAspect="1"/>
                </xdr:cNvCxnSpPr>
              </xdr:nvCxnSpPr>
              <xdr:spPr>
                <a:xfrm>
                  <a:off x="10753725" y="10201275"/>
                  <a:ext cx="144000" cy="144000"/>
                </a:xfrm>
                <a:prstGeom prst="curvedConnector3">
                  <a:avLst/>
                </a:prstGeom>
                <a:scene3d>
                  <a:camera prst="orthographicFront">
                    <a:rot lat="0" lon="0" rev="8400000"/>
                  </a:camera>
                  <a:lightRig rig="threePt" dir="t"/>
                </a:scene3d>
              </xdr:spPr>
              <xdr:style>
                <a:lnRef idx="1">
                  <a:schemeClr val="dk1"/>
                </a:lnRef>
                <a:fillRef idx="0">
                  <a:schemeClr val="dk1"/>
                </a:fillRef>
                <a:effectRef idx="0">
                  <a:schemeClr val="dk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コネクタ: 曲線 60">
                  <a:extLst>
                    <a:ext uri="{FF2B5EF4-FFF2-40B4-BE49-F238E27FC236}">
                      <a16:creationId xmlns:a16="http://schemas.microsoft.com/office/drawing/2014/main" id="{83BF83EF-C002-4618-94E7-64B3A7EE1505}"/>
                    </a:ext>
                  </a:extLst>
                </xdr:cNvPr>
                <xdr:cNvCxnSpPr>
                  <a:cxnSpLocks noChangeAspect="1"/>
                </xdr:cNvCxnSpPr>
              </xdr:nvCxnSpPr>
              <xdr:spPr>
                <a:xfrm>
                  <a:off x="10801350" y="10201275"/>
                  <a:ext cx="144000" cy="144000"/>
                </a:xfrm>
                <a:prstGeom prst="curvedConnector3">
                  <a:avLst/>
                </a:prstGeom>
                <a:scene3d>
                  <a:camera prst="orthographicFront">
                    <a:rot lat="0" lon="0" rev="8400000"/>
                  </a:camera>
                  <a:lightRig rig="threePt" dir="t"/>
                </a:scene3d>
              </xdr:spPr>
              <xdr:style>
                <a:lnRef idx="1">
                  <a:schemeClr val="dk1"/>
                </a:lnRef>
                <a:fillRef idx="0">
                  <a:schemeClr val="dk1"/>
                </a:fillRef>
                <a:effectRef idx="0">
                  <a:schemeClr val="dk1"/>
                </a:effectRef>
                <a:fontRef idx="minor">
                  <a:schemeClr val="tx1"/>
                </a:fontRef>
              </xdr:style>
            </xdr:cxnSp>
          </xdr:grpSp>
        </xdr:grp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62D0B2EF-88D5-4D2E-9098-A66AD92F6EED}"/>
                </a:ext>
              </a:extLst>
            </xdr:cNvPr>
            <xdr:cNvSpPr txBox="1"/>
          </xdr:nvSpPr>
          <xdr:spPr>
            <a:xfrm>
              <a:off x="7791450" y="9334500"/>
              <a:ext cx="457200" cy="476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kumimoji="1" lang="ja-JP" altLang="en-US" sz="2000">
                  <a:solidFill>
                    <a:srgbClr val="0070C0"/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✖</a:t>
              </a:r>
            </a:p>
          </xdr:txBody>
        </xdr:sp>
        <xdr:sp macro="" textlink="">
          <xdr:nvSpPr>
            <xdr:cNvPr id="68" name="テキスト ボックス 67">
              <a:extLst>
                <a:ext uri="{FF2B5EF4-FFF2-40B4-BE49-F238E27FC236}">
                  <a16:creationId xmlns:a16="http://schemas.microsoft.com/office/drawing/2014/main" id="{28B28D9D-1E37-48D3-9084-C64C9CDF7CFB}"/>
                </a:ext>
              </a:extLst>
            </xdr:cNvPr>
            <xdr:cNvSpPr txBox="1"/>
          </xdr:nvSpPr>
          <xdr:spPr>
            <a:xfrm>
              <a:off x="12049125" y="9334500"/>
              <a:ext cx="457200" cy="476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kumimoji="1" lang="ja-JP" altLang="en-US" sz="2000">
                  <a:solidFill>
                    <a:srgbClr val="0070C0"/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✖</a:t>
              </a:r>
            </a:p>
          </xdr:txBody>
        </xdr:sp>
        <xdr:sp macro="" textlink="">
          <xdr:nvSpPr>
            <xdr:cNvPr id="69" name="テキスト ボックス 68">
              <a:extLst>
                <a:ext uri="{FF2B5EF4-FFF2-40B4-BE49-F238E27FC236}">
                  <a16:creationId xmlns:a16="http://schemas.microsoft.com/office/drawing/2014/main" id="{12E3D70A-85B9-4587-8FD8-E0B5800CEF14}"/>
                </a:ext>
              </a:extLst>
            </xdr:cNvPr>
            <xdr:cNvSpPr txBox="1"/>
          </xdr:nvSpPr>
          <xdr:spPr>
            <a:xfrm>
              <a:off x="9925050" y="9372600"/>
              <a:ext cx="457200" cy="476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kumimoji="1" lang="ja-JP" altLang="en-US" sz="2400" b="1">
                  <a:solidFill>
                    <a:srgbClr val="FF0000"/>
                  </a:solidFill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○</a:t>
              </a:r>
            </a:p>
          </xdr:txBody>
        </xdr:sp>
      </xdr:grpSp>
    </xdr:grpSp>
    <xdr:clientData/>
  </xdr:twoCellAnchor>
  <xdr:twoCellAnchor>
    <xdr:from>
      <xdr:col>9</xdr:col>
      <xdr:colOff>328331</xdr:colOff>
      <xdr:row>42</xdr:row>
      <xdr:rowOff>221879</xdr:rowOff>
    </xdr:from>
    <xdr:to>
      <xdr:col>16</xdr:col>
      <xdr:colOff>574331</xdr:colOff>
      <xdr:row>44</xdr:row>
      <xdr:rowOff>64996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3CD553CA-4687-44DF-A7EA-6A1B4CE7D2D1}"/>
            </a:ext>
          </a:extLst>
        </xdr:cNvPr>
        <xdr:cNvSpPr txBox="1"/>
      </xdr:nvSpPr>
      <xdr:spPr>
        <a:xfrm>
          <a:off x="7062506" y="9823079"/>
          <a:ext cx="5580000" cy="300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solidFill>
                <a:srgbClr val="FF0000"/>
              </a:solidFill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居宅等</a:t>
          </a:r>
          <a:r>
            <a:rPr kumimoji="1" lang="ja-JP" altLang="en-US" sz="1400">
              <a:solidFill>
                <a:sysClr val="windowText" lastClr="000000"/>
              </a:solidFill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（退所予定先）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：在宅復帰先と同じ扱い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（自宅</a:t>
          </a:r>
          <a:r>
            <a:rPr kumimoji="1" lang="en-US" altLang="ja-JP" sz="1100">
              <a:latin typeface="游ゴシック" panose="020B0400000000000000" pitchFamily="50" charset="-128"/>
              <a:ea typeface="游ゴシック" panose="020B0400000000000000" pitchFamily="50" charset="-128"/>
            </a:rPr>
            <a:t>+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居住系施設）</a:t>
          </a:r>
          <a:endParaRPr kumimoji="1" lang="ja-JP" altLang="en-US" sz="1400">
            <a:latin typeface="07ロゴたいぷゴシック7" panose="02000600000000000000" pitchFamily="2" charset="-128"/>
            <a:ea typeface="07ロゴたいぷゴシック7" panose="02000600000000000000" pitchFamily="2" charset="-128"/>
          </a:endParaRPr>
        </a:p>
      </xdr:txBody>
    </xdr:sp>
    <xdr:clientData/>
  </xdr:twoCellAnchor>
  <xdr:twoCellAnchor>
    <xdr:from>
      <xdr:col>14</xdr:col>
      <xdr:colOff>66675</xdr:colOff>
      <xdr:row>34</xdr:row>
      <xdr:rowOff>200026</xdr:rowOff>
    </xdr:from>
    <xdr:to>
      <xdr:col>17</xdr:col>
      <xdr:colOff>57150</xdr:colOff>
      <xdr:row>36</xdr:row>
      <xdr:rowOff>152400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A0015C00-3E91-4C5A-9DDC-46C76F53E22D}"/>
            </a:ext>
          </a:extLst>
        </xdr:cNvPr>
        <xdr:cNvSpPr txBox="1"/>
      </xdr:nvSpPr>
      <xdr:spPr>
        <a:xfrm>
          <a:off x="10610850" y="7972426"/>
          <a:ext cx="2276475" cy="409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※</a:t>
          </a:r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入院後</a:t>
          </a:r>
          <a:r>
            <a:rPr kumimoji="1" lang="en-US" altLang="ja-JP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日以内に再入所した場合は、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　 新規入退所者としてカウントしない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twoCellAnchor>
    <xdr:from>
      <xdr:col>0</xdr:col>
      <xdr:colOff>156880</xdr:colOff>
      <xdr:row>49</xdr:row>
      <xdr:rowOff>121586</xdr:rowOff>
    </xdr:from>
    <xdr:to>
      <xdr:col>3</xdr:col>
      <xdr:colOff>642880</xdr:colOff>
      <xdr:row>50</xdr:row>
      <xdr:rowOff>188822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1AD0FD1D-7FED-41C9-9260-43A80B5BD4E9}"/>
            </a:ext>
          </a:extLst>
        </xdr:cNvPr>
        <xdr:cNvSpPr txBox="1"/>
      </xdr:nvSpPr>
      <xdr:spPr>
        <a:xfrm>
          <a:off x="156880" y="11103351"/>
          <a:ext cx="2772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退所前後訪問指導割合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0</xdr:col>
      <xdr:colOff>328331</xdr:colOff>
      <xdr:row>52</xdr:row>
      <xdr:rowOff>151846</xdr:rowOff>
    </xdr:from>
    <xdr:to>
      <xdr:col>2</xdr:col>
      <xdr:colOff>668991</xdr:colOff>
      <xdr:row>53</xdr:row>
      <xdr:rowOff>219082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CF72A6EE-F4CB-42A6-AC65-C7129F1DEE9A}"/>
            </a:ext>
          </a:extLst>
        </xdr:cNvPr>
        <xdr:cNvSpPr txBox="1"/>
      </xdr:nvSpPr>
      <xdr:spPr>
        <a:xfrm>
          <a:off x="328331" y="11805964"/>
          <a:ext cx="186466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1</xdr:col>
      <xdr:colOff>619125</xdr:colOff>
      <xdr:row>54</xdr:row>
      <xdr:rowOff>191973</xdr:rowOff>
    </xdr:from>
    <xdr:to>
      <xdr:col>7</xdr:col>
      <xdr:colOff>363479</xdr:colOff>
      <xdr:row>57</xdr:row>
      <xdr:rowOff>123031</xdr:rowOff>
    </xdr:to>
    <xdr:grpSp>
      <xdr:nvGrpSpPr>
        <xdr:cNvPr id="77" name="グループ化 76">
          <a:extLst>
            <a:ext uri="{FF2B5EF4-FFF2-40B4-BE49-F238E27FC236}">
              <a16:creationId xmlns:a16="http://schemas.microsoft.com/office/drawing/2014/main" id="{1881366B-FEC6-4CB9-AC1E-CED23DF3B041}"/>
            </a:ext>
          </a:extLst>
        </xdr:cNvPr>
        <xdr:cNvGrpSpPr/>
      </xdr:nvGrpSpPr>
      <xdr:grpSpPr>
        <a:xfrm>
          <a:off x="1381125" y="12294326"/>
          <a:ext cx="4316354" cy="603411"/>
          <a:chOff x="1032622" y="894124"/>
          <a:chExt cx="4316354" cy="604954"/>
        </a:xfrm>
      </xdr:grpSpPr>
      <xdr:sp macro="" textlink="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0B16BD65-5771-4663-9A95-3F93C50898DB}"/>
              </a:ext>
            </a:extLst>
          </xdr:cNvPr>
          <xdr:cNvSpPr txBox="1"/>
        </xdr:nvSpPr>
        <xdr:spPr>
          <a:xfrm>
            <a:off x="2206437" y="1203243"/>
            <a:ext cx="1764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pPr algn="ctr"/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新規退所者数合計</a:t>
            </a:r>
          </a:p>
        </xdr:txBody>
      </xdr:sp>
      <xdr:sp macro="" textlink="">
        <xdr:nvSpPr>
          <xdr:cNvPr id="79" name="テキスト ボックス 78">
            <a:extLst>
              <a:ext uri="{FF2B5EF4-FFF2-40B4-BE49-F238E27FC236}">
                <a16:creationId xmlns:a16="http://schemas.microsoft.com/office/drawing/2014/main" id="{47255146-D609-4963-A898-ADE654A89C3B}"/>
              </a:ext>
            </a:extLst>
          </xdr:cNvPr>
          <xdr:cNvSpPr txBox="1"/>
        </xdr:nvSpPr>
        <xdr:spPr>
          <a:xfrm>
            <a:off x="1100976" y="894124"/>
            <a:ext cx="4248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solidFill>
                  <a:srgbClr val="FF0000"/>
                </a:solidFill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居宅等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を訪問し、退所後の生活について指導した数</a:t>
            </a:r>
          </a:p>
        </xdr:txBody>
      </xdr: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EEE3C1D4-1C56-452E-9E25-10E35B2D5CA9}"/>
              </a:ext>
            </a:extLst>
          </xdr:cNvPr>
          <xdr:cNvCxnSpPr/>
        </xdr:nvCxnSpPr>
        <xdr:spPr>
          <a:xfrm>
            <a:off x="1032622" y="1187823"/>
            <a:ext cx="3996000" cy="0"/>
          </a:xfrm>
          <a:prstGeom prst="line">
            <a:avLst/>
          </a:prstGeom>
          <a:ln w="190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328331</xdr:colOff>
      <xdr:row>60</xdr:row>
      <xdr:rowOff>129435</xdr:rowOff>
    </xdr:from>
    <xdr:to>
      <xdr:col>5</xdr:col>
      <xdr:colOff>190331</xdr:colOff>
      <xdr:row>61</xdr:row>
      <xdr:rowOff>196670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9D045F86-5C43-4E45-BF96-3F2AB719F26D}"/>
            </a:ext>
          </a:extLst>
        </xdr:cNvPr>
        <xdr:cNvSpPr txBox="1"/>
      </xdr:nvSpPr>
      <xdr:spPr>
        <a:xfrm>
          <a:off x="328331" y="13576494"/>
          <a:ext cx="3672000" cy="291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訪問期間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：退所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30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日前～退所後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30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日以内</a:t>
          </a:r>
        </a:p>
      </xdr:txBody>
    </xdr:sp>
    <xdr:clientData/>
  </xdr:twoCellAnchor>
  <xdr:twoCellAnchor>
    <xdr:from>
      <xdr:col>0</xdr:col>
      <xdr:colOff>328331</xdr:colOff>
      <xdr:row>67</xdr:row>
      <xdr:rowOff>91335</xdr:rowOff>
    </xdr:from>
    <xdr:to>
      <xdr:col>7</xdr:col>
      <xdr:colOff>574331</xdr:colOff>
      <xdr:row>68</xdr:row>
      <xdr:rowOff>163052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87DCA4E8-C337-4D8D-9306-8B6F9D4C3CA9}"/>
            </a:ext>
          </a:extLst>
        </xdr:cNvPr>
        <xdr:cNvSpPr txBox="1"/>
      </xdr:nvSpPr>
      <xdr:spPr>
        <a:xfrm>
          <a:off x="328331" y="15107217"/>
          <a:ext cx="558000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solidFill>
                <a:srgbClr val="FF0000"/>
              </a:solidFill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居宅等</a:t>
          </a:r>
          <a:r>
            <a:rPr kumimoji="1" lang="ja-JP" altLang="en-US" sz="1400">
              <a:solidFill>
                <a:sysClr val="windowText" lastClr="000000"/>
              </a:solidFill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（退所予定先）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：在宅復帰先と同じ扱い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（自宅</a:t>
          </a:r>
          <a:r>
            <a:rPr kumimoji="1" lang="en-US" altLang="ja-JP" sz="1100">
              <a:latin typeface="游ゴシック" panose="020B0400000000000000" pitchFamily="50" charset="-128"/>
              <a:ea typeface="游ゴシック" panose="020B0400000000000000" pitchFamily="50" charset="-128"/>
            </a:rPr>
            <a:t>+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居住系施設）</a:t>
          </a:r>
          <a:endParaRPr kumimoji="1" lang="ja-JP" altLang="en-US" sz="1400">
            <a:latin typeface="07ロゴたいぷゴシック7" panose="02000600000000000000" pitchFamily="2" charset="-128"/>
            <a:ea typeface="07ロゴたいぷゴシック7" panose="02000600000000000000" pitchFamily="2" charset="-128"/>
          </a:endParaRPr>
        </a:p>
      </xdr:txBody>
    </xdr:sp>
    <xdr:clientData/>
  </xdr:twoCellAnchor>
  <xdr:twoCellAnchor>
    <xdr:from>
      <xdr:col>5</xdr:col>
      <xdr:colOff>470091</xdr:colOff>
      <xdr:row>57</xdr:row>
      <xdr:rowOff>65559</xdr:rowOff>
    </xdr:from>
    <xdr:to>
      <xdr:col>8</xdr:col>
      <xdr:colOff>460566</xdr:colOff>
      <xdr:row>59</xdr:row>
      <xdr:rowOff>17933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10F3E2F9-3411-483B-A9D4-09E4951930D3}"/>
            </a:ext>
          </a:extLst>
        </xdr:cNvPr>
        <xdr:cNvSpPr txBox="1"/>
      </xdr:nvSpPr>
      <xdr:spPr>
        <a:xfrm>
          <a:off x="4280091" y="12840265"/>
          <a:ext cx="2276475" cy="400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※</a:t>
          </a:r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入院後</a:t>
          </a:r>
          <a:r>
            <a:rPr kumimoji="1" lang="en-US" altLang="ja-JP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日以内に再入所した場合は、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　 入院期間は入所中とみなす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twoCellAnchor editAs="oneCell">
    <xdr:from>
      <xdr:col>13</xdr:col>
      <xdr:colOff>476250</xdr:colOff>
      <xdr:row>45</xdr:row>
      <xdr:rowOff>171450</xdr:rowOff>
    </xdr:from>
    <xdr:to>
      <xdr:col>17</xdr:col>
      <xdr:colOff>600075</xdr:colOff>
      <xdr:row>47</xdr:row>
      <xdr:rowOff>200025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3622A73-1CAC-4512-A62F-9CBEC6D65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985" y="10256744"/>
          <a:ext cx="3171825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62</xdr:row>
      <xdr:rowOff>212916</xdr:rowOff>
    </xdr:from>
    <xdr:to>
      <xdr:col>7</xdr:col>
      <xdr:colOff>521880</xdr:colOff>
      <xdr:row>66</xdr:row>
      <xdr:rowOff>12330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ACDF7FC2-B973-4B0A-A39C-B4D12C02DA56}"/>
            </a:ext>
          </a:extLst>
        </xdr:cNvPr>
        <xdr:cNvGrpSpPr/>
      </xdr:nvGrpSpPr>
      <xdr:grpSpPr>
        <a:xfrm>
          <a:off x="1057275" y="14108210"/>
          <a:ext cx="4798605" cy="695885"/>
          <a:chOff x="1057275" y="13704794"/>
          <a:chExt cx="4798605" cy="695885"/>
        </a:xfrm>
      </xdr:grpSpPr>
      <xdr:grpSp>
        <xdr:nvGrpSpPr>
          <xdr:cNvPr id="28" name="グループ化 27">
            <a:extLst>
              <a:ext uri="{FF2B5EF4-FFF2-40B4-BE49-F238E27FC236}">
                <a16:creationId xmlns:a16="http://schemas.microsoft.com/office/drawing/2014/main" id="{EA1457E3-A412-4B59-9AA1-A084492B17D3}"/>
              </a:ext>
            </a:extLst>
          </xdr:cNvPr>
          <xdr:cNvGrpSpPr/>
        </xdr:nvGrpSpPr>
        <xdr:grpSpPr>
          <a:xfrm>
            <a:off x="1057275" y="13704794"/>
            <a:ext cx="4798605" cy="695885"/>
            <a:chOff x="1057275" y="13704794"/>
            <a:chExt cx="4798605" cy="695885"/>
          </a:xfrm>
        </xdr:grpSpPr>
        <xdr:sp macro="" textlink="">
          <xdr:nvSpPr>
            <xdr:cNvPr id="75" name="テキスト ボックス 74">
              <a:extLst>
                <a:ext uri="{FF2B5EF4-FFF2-40B4-BE49-F238E27FC236}">
                  <a16:creationId xmlns:a16="http://schemas.microsoft.com/office/drawing/2014/main" id="{641CA9F9-908B-481D-9377-75575AEEB40B}"/>
                </a:ext>
              </a:extLst>
            </xdr:cNvPr>
            <xdr:cNvSpPr txBox="1"/>
          </xdr:nvSpPr>
          <xdr:spPr>
            <a:xfrm flipV="1">
              <a:off x="1504949" y="13790522"/>
              <a:ext cx="3888000" cy="114300"/>
            </a:xfrm>
            <a:prstGeom prst="rect">
              <a:avLst/>
            </a:prstGeom>
            <a:solidFill>
              <a:srgbClr val="FFFF9B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0" tIns="0" rIns="0" bIns="0" rtlCol="0" anchor="b" anchorCtr="1"/>
            <a:lstStyle/>
            <a:p>
              <a:endParaRPr kumimoji="1" lang="ja-JP" altLang="en-US" sz="1100">
                <a:latin typeface="游ゴシック" panose="020B0400000000000000" pitchFamily="50" charset="-128"/>
                <a:ea typeface="游ゴシック" panose="020B0400000000000000" pitchFamily="50" charset="-128"/>
              </a:endParaRPr>
            </a:p>
          </xdr:txBody>
        </xdr:sp>
        <xdr:grpSp>
          <xdr:nvGrpSpPr>
            <xdr:cNvPr id="27" name="グループ化 26">
              <a:extLst>
                <a:ext uri="{FF2B5EF4-FFF2-40B4-BE49-F238E27FC236}">
                  <a16:creationId xmlns:a16="http://schemas.microsoft.com/office/drawing/2014/main" id="{86040403-FB23-4D11-9CBB-4DF211770C04}"/>
                </a:ext>
              </a:extLst>
            </xdr:cNvPr>
            <xdr:cNvGrpSpPr/>
          </xdr:nvGrpSpPr>
          <xdr:grpSpPr>
            <a:xfrm>
              <a:off x="1057275" y="13704794"/>
              <a:ext cx="4798605" cy="695885"/>
              <a:chOff x="1057275" y="13704794"/>
              <a:chExt cx="4798605" cy="695885"/>
            </a:xfrm>
          </xdr:grpSpPr>
          <xdr:grpSp>
            <xdr:nvGrpSpPr>
              <xdr:cNvPr id="82" name="グループ化 81">
                <a:extLst>
                  <a:ext uri="{FF2B5EF4-FFF2-40B4-BE49-F238E27FC236}">
                    <a16:creationId xmlns:a16="http://schemas.microsoft.com/office/drawing/2014/main" id="{F5481B03-48AD-434A-96D8-B9FE62A61560}"/>
                  </a:ext>
                </a:extLst>
              </xdr:cNvPr>
              <xdr:cNvGrpSpPr/>
            </xdr:nvGrpSpPr>
            <xdr:grpSpPr>
              <a:xfrm>
                <a:off x="1057275" y="13712322"/>
                <a:ext cx="4793317" cy="688357"/>
                <a:chOff x="7791450" y="9147046"/>
                <a:chExt cx="4793317" cy="701804"/>
              </a:xfrm>
            </xdr:grpSpPr>
            <xdr:grpSp>
              <xdr:nvGrpSpPr>
                <xdr:cNvPr id="83" name="グループ化 82">
                  <a:extLst>
                    <a:ext uri="{FF2B5EF4-FFF2-40B4-BE49-F238E27FC236}">
                      <a16:creationId xmlns:a16="http://schemas.microsoft.com/office/drawing/2014/main" id="{4C2B704E-A1F7-42E5-A9AE-1944AA84586E}"/>
                    </a:ext>
                  </a:extLst>
                </xdr:cNvPr>
                <xdr:cNvGrpSpPr/>
              </xdr:nvGrpSpPr>
              <xdr:grpSpPr>
                <a:xfrm>
                  <a:off x="7810511" y="9147046"/>
                  <a:ext cx="2125189" cy="283829"/>
                  <a:chOff x="7810511" y="9356596"/>
                  <a:chExt cx="2125189" cy="283829"/>
                </a:xfrm>
              </xdr:grpSpPr>
              <xdr:pic>
                <xdr:nvPicPr>
                  <xdr:cNvPr id="90" name="図 89">
                    <a:extLst>
                      <a:ext uri="{FF2B5EF4-FFF2-40B4-BE49-F238E27FC236}">
                        <a16:creationId xmlns:a16="http://schemas.microsoft.com/office/drawing/2014/main" id="{22AB1985-1302-490F-B5F6-5FFF9EEB047B}"/>
                      </a:ext>
                    </a:extLst>
                  </xdr:cNvPr>
                  <xdr:cNvPicPr>
                    <a:picLocks noChangeArrowheads="1"/>
                  </xdr:cNvPicPr>
                </xdr:nvPicPr>
                <xdr:blipFill rotWithShape="1">
                  <a:blip xmlns:r="http://schemas.openxmlformats.org/officeDocument/2006/relationships" r:embed="rId8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t="1" r="16772" b="5427"/>
                  <a:stretch/>
                </xdr:blipFill>
                <xdr:spPr bwMode="auto">
                  <a:xfrm>
                    <a:off x="7810511" y="9356596"/>
                    <a:ext cx="1980000" cy="219076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  <xdr:grpSp>
                <xdr:nvGrpSpPr>
                  <xdr:cNvPr id="91" name="グループ化 90">
                    <a:extLst>
                      <a:ext uri="{FF2B5EF4-FFF2-40B4-BE49-F238E27FC236}">
                        <a16:creationId xmlns:a16="http://schemas.microsoft.com/office/drawing/2014/main" id="{74912E9C-00EC-411F-90D6-6EAA0CA81E38}"/>
                      </a:ext>
                    </a:extLst>
                  </xdr:cNvPr>
                  <xdr:cNvGrpSpPr/>
                </xdr:nvGrpSpPr>
                <xdr:grpSpPr>
                  <a:xfrm>
                    <a:off x="9744075" y="9496425"/>
                    <a:ext cx="191625" cy="144000"/>
                    <a:chOff x="10753725" y="10201275"/>
                    <a:chExt cx="191625" cy="144000"/>
                  </a:xfrm>
                </xdr:grpSpPr>
                <xdr:cxnSp macro="">
                  <xdr:nvCxnSpPr>
                    <xdr:cNvPr id="92" name="コネクタ: 曲線 91">
                      <a:extLst>
                        <a:ext uri="{FF2B5EF4-FFF2-40B4-BE49-F238E27FC236}">
                          <a16:creationId xmlns:a16="http://schemas.microsoft.com/office/drawing/2014/main" id="{4F75D4B2-B9C4-4C0B-A42F-1749B4DF53E5}"/>
                        </a:ext>
                      </a:extLst>
                    </xdr:cNvPr>
                    <xdr:cNvCxnSpPr>
                      <a:cxnSpLocks noChangeAspect="1"/>
                    </xdr:cNvCxnSpPr>
                  </xdr:nvCxnSpPr>
                  <xdr:spPr>
                    <a:xfrm>
                      <a:off x="10753725" y="10201275"/>
                      <a:ext cx="144000" cy="144000"/>
                    </a:xfrm>
                    <a:prstGeom prst="curvedConnector3">
                      <a:avLst/>
                    </a:prstGeom>
                    <a:scene3d>
                      <a:camera prst="orthographicFront">
                        <a:rot lat="0" lon="0" rev="8400000"/>
                      </a:camera>
                      <a:lightRig rig="threePt" dir="t"/>
                    </a:scene3d>
                  </xdr:spPr>
                  <xdr:style>
                    <a:lnRef idx="1">
                      <a:schemeClr val="dk1"/>
                    </a:lnRef>
                    <a:fillRef idx="0">
                      <a:schemeClr val="dk1"/>
                    </a:fillRef>
                    <a:effectRef idx="0">
                      <a:schemeClr val="dk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3" name="コネクタ: 曲線 92">
                      <a:extLst>
                        <a:ext uri="{FF2B5EF4-FFF2-40B4-BE49-F238E27FC236}">
                          <a16:creationId xmlns:a16="http://schemas.microsoft.com/office/drawing/2014/main" id="{DBF5714E-C748-4BDD-8FEB-7357D4628AF5}"/>
                        </a:ext>
                      </a:extLst>
                    </xdr:cNvPr>
                    <xdr:cNvCxnSpPr>
                      <a:cxnSpLocks noChangeAspect="1"/>
                    </xdr:cNvCxnSpPr>
                  </xdr:nvCxnSpPr>
                  <xdr:spPr>
                    <a:xfrm>
                      <a:off x="10801350" y="10201275"/>
                      <a:ext cx="144000" cy="144000"/>
                    </a:xfrm>
                    <a:prstGeom prst="curvedConnector3">
                      <a:avLst/>
                    </a:prstGeom>
                    <a:scene3d>
                      <a:camera prst="orthographicFront">
                        <a:rot lat="0" lon="0" rev="8400000"/>
                      </a:camera>
                      <a:lightRig rig="threePt" dir="t"/>
                    </a:scene3d>
                  </xdr:spPr>
                  <xdr:style>
                    <a:lnRef idx="1">
                      <a:schemeClr val="dk1"/>
                    </a:lnRef>
                    <a:fillRef idx="0">
                      <a:schemeClr val="dk1"/>
                    </a:fillRef>
                    <a:effectRef idx="0">
                      <a:schemeClr val="dk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sp macro="" textlink="">
              <xdr:nvSpPr>
                <xdr:cNvPr id="84" name="テキスト ボックス 83">
                  <a:extLst>
                    <a:ext uri="{FF2B5EF4-FFF2-40B4-BE49-F238E27FC236}">
                      <a16:creationId xmlns:a16="http://schemas.microsoft.com/office/drawing/2014/main" id="{607F06B8-C330-48A2-9521-ABE8B2263C61}"/>
                    </a:ext>
                  </a:extLst>
                </xdr:cNvPr>
                <xdr:cNvSpPr txBox="1"/>
              </xdr:nvSpPr>
              <xdr:spPr>
                <a:xfrm>
                  <a:off x="7791450" y="9334500"/>
                  <a:ext cx="457200" cy="4762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kumimoji="1" lang="ja-JP" altLang="en-US" sz="2000">
                      <a:solidFill>
                        <a:srgbClr val="0070C0"/>
                      </a:solidFill>
                      <a:latin typeface="HGP創英角ｺﾞｼｯｸUB" panose="020B0900000000000000" pitchFamily="50" charset="-128"/>
                      <a:ea typeface="HGP創英角ｺﾞｼｯｸUB" panose="020B0900000000000000" pitchFamily="50" charset="-128"/>
                    </a:rPr>
                    <a:t>✖</a:t>
                  </a:r>
                </a:p>
              </xdr:txBody>
            </xdr:sp>
            <xdr:sp macro="" textlink="">
              <xdr:nvSpPr>
                <xdr:cNvPr id="85" name="テキスト ボックス 84">
                  <a:extLst>
                    <a:ext uri="{FF2B5EF4-FFF2-40B4-BE49-F238E27FC236}">
                      <a16:creationId xmlns:a16="http://schemas.microsoft.com/office/drawing/2014/main" id="{C257DD45-A948-4509-9043-B834917D9701}"/>
                    </a:ext>
                  </a:extLst>
                </xdr:cNvPr>
                <xdr:cNvSpPr txBox="1"/>
              </xdr:nvSpPr>
              <xdr:spPr>
                <a:xfrm>
                  <a:off x="12127567" y="9334500"/>
                  <a:ext cx="457200" cy="4762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kumimoji="1" lang="ja-JP" altLang="en-US" sz="2000">
                      <a:solidFill>
                        <a:srgbClr val="0070C0"/>
                      </a:solidFill>
                      <a:latin typeface="HGP創英角ｺﾞｼｯｸUB" panose="020B0900000000000000" pitchFamily="50" charset="-128"/>
                      <a:ea typeface="HGP創英角ｺﾞｼｯｸUB" panose="020B0900000000000000" pitchFamily="50" charset="-128"/>
                    </a:rPr>
                    <a:t>✖</a:t>
                  </a:r>
                </a:p>
              </xdr:txBody>
            </xdr:sp>
            <xdr:sp macro="" textlink="">
              <xdr:nvSpPr>
                <xdr:cNvPr id="88" name="テキスト ボックス 87">
                  <a:extLst>
                    <a:ext uri="{FF2B5EF4-FFF2-40B4-BE49-F238E27FC236}">
                      <a16:creationId xmlns:a16="http://schemas.microsoft.com/office/drawing/2014/main" id="{1EFF3CCD-6258-4B5A-A09D-47696825482D}"/>
                    </a:ext>
                  </a:extLst>
                </xdr:cNvPr>
                <xdr:cNvSpPr txBox="1"/>
              </xdr:nvSpPr>
              <xdr:spPr>
                <a:xfrm>
                  <a:off x="9925050" y="9372600"/>
                  <a:ext cx="457200" cy="4762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0" tIns="0" rIns="0" bIns="0" rtlCol="0" anchor="ctr" anchorCtr="1"/>
                <a:lstStyle/>
                <a:p>
                  <a:r>
                    <a:rPr kumimoji="1" lang="ja-JP" altLang="en-US" sz="2400" b="1">
                      <a:solidFill>
                        <a:srgbClr val="FF0000"/>
                      </a:solidFill>
                      <a:latin typeface="HGP創英角ｺﾞｼｯｸUB" panose="020B0900000000000000" pitchFamily="50" charset="-128"/>
                      <a:ea typeface="HGP創英角ｺﾞｼｯｸUB" panose="020B0900000000000000" pitchFamily="50" charset="-128"/>
                    </a:rPr>
                    <a:t>○</a:t>
                  </a:r>
                </a:p>
              </xdr:txBody>
            </xdr:sp>
          </xdr:grpSp>
          <xdr:pic>
            <xdr:nvPicPr>
              <xdr:cNvPr id="106" name="図 105">
                <a:extLst>
                  <a:ext uri="{FF2B5EF4-FFF2-40B4-BE49-F238E27FC236}">
                    <a16:creationId xmlns:a16="http://schemas.microsoft.com/office/drawing/2014/main" id="{B5D4F954-9F82-45D3-84FB-1373F187D99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133725" y="13709276"/>
                <a:ext cx="1317498" cy="22716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18" name="図 117">
                <a:extLst>
                  <a:ext uri="{FF2B5EF4-FFF2-40B4-BE49-F238E27FC236}">
                    <a16:creationId xmlns:a16="http://schemas.microsoft.com/office/drawing/2014/main" id="{A04CCB48-3EDB-4A5F-97ED-5347C1E595A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4538382" y="13704794"/>
                <a:ext cx="1317498" cy="231648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</xdr:grpSp>
      <xdr:grpSp>
        <xdr:nvGrpSpPr>
          <xdr:cNvPr id="26" name="グループ化 25">
            <a:extLst>
              <a:ext uri="{FF2B5EF4-FFF2-40B4-BE49-F238E27FC236}">
                <a16:creationId xmlns:a16="http://schemas.microsoft.com/office/drawing/2014/main" id="{FD326515-50EA-4512-8253-A9766E20F403}"/>
              </a:ext>
            </a:extLst>
          </xdr:cNvPr>
          <xdr:cNvGrpSpPr/>
        </xdr:nvGrpSpPr>
        <xdr:grpSpPr>
          <a:xfrm>
            <a:off x="4387758" y="13850271"/>
            <a:ext cx="191625" cy="139013"/>
            <a:chOff x="1057275" y="14065887"/>
            <a:chExt cx="191625" cy="144809"/>
          </a:xfrm>
        </xdr:grpSpPr>
        <xdr:cxnSp macro="">
          <xdr:nvCxnSpPr>
            <xdr:cNvPr id="107" name="コネクタ: 曲線 106">
              <a:extLst>
                <a:ext uri="{FF2B5EF4-FFF2-40B4-BE49-F238E27FC236}">
                  <a16:creationId xmlns:a16="http://schemas.microsoft.com/office/drawing/2014/main" id="{A555F646-5C2F-474A-8BB0-FA63B1EBE0A8}"/>
                </a:ext>
              </a:extLst>
            </xdr:cNvPr>
            <xdr:cNvCxnSpPr>
              <a:cxnSpLocks noChangeAspect="1"/>
            </xdr:cNvCxnSpPr>
          </xdr:nvCxnSpPr>
          <xdr:spPr>
            <a:xfrm>
              <a:off x="1057275" y="14065887"/>
              <a:ext cx="144000" cy="144809"/>
            </a:xfrm>
            <a:prstGeom prst="curvedConnector3">
              <a:avLst/>
            </a:prstGeom>
            <a:scene3d>
              <a:camera prst="orthographicFront">
                <a:rot lat="0" lon="0" rev="8400000"/>
              </a:camera>
              <a:lightRig rig="threePt" dir="t"/>
            </a:scene3d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113" name="コネクタ: 曲線 112">
              <a:extLst>
                <a:ext uri="{FF2B5EF4-FFF2-40B4-BE49-F238E27FC236}">
                  <a16:creationId xmlns:a16="http://schemas.microsoft.com/office/drawing/2014/main" id="{F62CF5A2-7E4C-4B04-9124-F0BC74118D73}"/>
                </a:ext>
              </a:extLst>
            </xdr:cNvPr>
            <xdr:cNvCxnSpPr>
              <a:cxnSpLocks noChangeAspect="1"/>
            </xdr:cNvCxnSpPr>
          </xdr:nvCxnSpPr>
          <xdr:spPr>
            <a:xfrm>
              <a:off x="1104900" y="14065887"/>
              <a:ext cx="144000" cy="144809"/>
            </a:xfrm>
            <a:prstGeom prst="curvedConnector3">
              <a:avLst/>
            </a:prstGeom>
            <a:scene3d>
              <a:camera prst="orthographicFront">
                <a:rot lat="0" lon="0" rev="8400000"/>
              </a:camera>
              <a:lightRig rig="threePt" dir="t"/>
            </a:scene3d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4</xdr:col>
      <xdr:colOff>481846</xdr:colOff>
      <xdr:row>70</xdr:row>
      <xdr:rowOff>145683</xdr:rowOff>
    </xdr:from>
    <xdr:to>
      <xdr:col>8</xdr:col>
      <xdr:colOff>605671</xdr:colOff>
      <xdr:row>72</xdr:row>
      <xdr:rowOff>174257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B6C5FFC0-F6DF-4820-A974-59190433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46" y="15833918"/>
          <a:ext cx="3171825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470650</xdr:colOff>
      <xdr:row>52</xdr:row>
      <xdr:rowOff>212912</xdr:rowOff>
    </xdr:from>
    <xdr:to>
      <xdr:col>8</xdr:col>
      <xdr:colOff>461125</xdr:colOff>
      <xdr:row>54</xdr:row>
      <xdr:rowOff>165286</xdr:rowOff>
    </xdr:to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0A0E2ACC-7ECC-4B86-9EC8-E0CC5FEF0EF2}"/>
            </a:ext>
          </a:extLst>
        </xdr:cNvPr>
        <xdr:cNvSpPr txBox="1"/>
      </xdr:nvSpPr>
      <xdr:spPr>
        <a:xfrm>
          <a:off x="4280650" y="11867030"/>
          <a:ext cx="2276475" cy="400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※</a:t>
          </a:r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入所前後訪問と同日に行った場合は、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  <a:p>
          <a:r>
            <a:rPr kumimoji="1" lang="ja-JP" alt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　 計上できない</a:t>
          </a:r>
          <a:endParaRPr kumimoji="1" lang="en-US" altLang="ja-JP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twoCellAnchor>
    <xdr:from>
      <xdr:col>0</xdr:col>
      <xdr:colOff>156880</xdr:colOff>
      <xdr:row>77</xdr:row>
      <xdr:rowOff>146250</xdr:rowOff>
    </xdr:from>
    <xdr:to>
      <xdr:col>3</xdr:col>
      <xdr:colOff>246880</xdr:colOff>
      <xdr:row>78</xdr:row>
      <xdr:rowOff>213486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7E6D78C-7137-42D5-A777-CCA54261FB89}"/>
            </a:ext>
          </a:extLst>
        </xdr:cNvPr>
        <xdr:cNvSpPr txBox="1">
          <a:spLocks/>
        </xdr:cNvSpPr>
      </xdr:nvSpPr>
      <xdr:spPr>
        <a:xfrm>
          <a:off x="156880" y="17403309"/>
          <a:ext cx="2376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居宅サービス実施数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0</xdr:col>
      <xdr:colOff>323847</xdr:colOff>
      <xdr:row>80</xdr:row>
      <xdr:rowOff>84614</xdr:rowOff>
    </xdr:from>
    <xdr:to>
      <xdr:col>2</xdr:col>
      <xdr:colOff>664507</xdr:colOff>
      <xdr:row>81</xdr:row>
      <xdr:rowOff>151849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369BAAD7-5398-49AC-9472-D21070236E2A}"/>
            </a:ext>
          </a:extLst>
        </xdr:cNvPr>
        <xdr:cNvSpPr txBox="1"/>
      </xdr:nvSpPr>
      <xdr:spPr>
        <a:xfrm>
          <a:off x="323847" y="18014026"/>
          <a:ext cx="1864660" cy="291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0</xdr:col>
      <xdr:colOff>323847</xdr:colOff>
      <xdr:row>82</xdr:row>
      <xdr:rowOff>80135</xdr:rowOff>
    </xdr:from>
    <xdr:to>
      <xdr:col>7</xdr:col>
      <xdr:colOff>672353</xdr:colOff>
      <xdr:row>84</xdr:row>
      <xdr:rowOff>179298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6A27D54-4BBE-46A5-9272-97E87E47FFD8}"/>
            </a:ext>
          </a:extLst>
        </xdr:cNvPr>
        <xdr:cNvSpPr txBox="1"/>
      </xdr:nvSpPr>
      <xdr:spPr>
        <a:xfrm>
          <a:off x="323847" y="18457782"/>
          <a:ext cx="5682506" cy="5473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対象事業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：訪問リハビリテーション、通所リハビリテーション、</a:t>
          </a:r>
          <a:endParaRPr kumimoji="1" lang="en-US" altLang="ja-JP" sz="1400">
            <a:latin typeface="07ロゴたいぷゴシック7" panose="02000600000000000000" pitchFamily="2" charset="-128"/>
            <a:ea typeface="07ロゴたいぷゴシック7" panose="02000600000000000000" pitchFamily="2" charset="-128"/>
          </a:endParaRPr>
        </a:p>
        <a:p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　　　　　　　短期入所療養介護</a:t>
          </a:r>
        </a:p>
      </xdr:txBody>
    </xdr:sp>
    <xdr:clientData/>
  </xdr:twoCellAnchor>
  <xdr:twoCellAnchor>
    <xdr:from>
      <xdr:col>9</xdr:col>
      <xdr:colOff>156888</xdr:colOff>
      <xdr:row>48</xdr:row>
      <xdr:rowOff>112617</xdr:rowOff>
    </xdr:from>
    <xdr:to>
      <xdr:col>12</xdr:col>
      <xdr:colOff>354888</xdr:colOff>
      <xdr:row>49</xdr:row>
      <xdr:rowOff>179852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CFC59396-543F-41C8-9A4B-B58F2B8B1061}"/>
            </a:ext>
          </a:extLst>
        </xdr:cNvPr>
        <xdr:cNvSpPr txBox="1"/>
      </xdr:nvSpPr>
      <xdr:spPr>
        <a:xfrm>
          <a:off x="6891623" y="10870264"/>
          <a:ext cx="2484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リハ職員配置割合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9</xdr:col>
      <xdr:colOff>327771</xdr:colOff>
      <xdr:row>51</xdr:row>
      <xdr:rowOff>91343</xdr:rowOff>
    </xdr:from>
    <xdr:to>
      <xdr:col>11</xdr:col>
      <xdr:colOff>668431</xdr:colOff>
      <xdr:row>52</xdr:row>
      <xdr:rowOff>158577</xdr:rowOff>
    </xdr:to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5D98E763-C913-4201-9925-F04397C26DF5}"/>
            </a:ext>
          </a:extLst>
        </xdr:cNvPr>
        <xdr:cNvSpPr txBox="1"/>
      </xdr:nvSpPr>
      <xdr:spPr>
        <a:xfrm>
          <a:off x="7062506" y="11521343"/>
          <a:ext cx="1864660" cy="291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9</xdr:col>
      <xdr:colOff>515463</xdr:colOff>
      <xdr:row>61</xdr:row>
      <xdr:rowOff>89646</xdr:rowOff>
    </xdr:from>
    <xdr:to>
      <xdr:col>17</xdr:col>
      <xdr:colOff>336175</xdr:colOff>
      <xdr:row>71</xdr:row>
      <xdr:rowOff>179296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38B7C6F0-513A-4C0D-8677-2A94BDEC489E}"/>
            </a:ext>
          </a:extLst>
        </xdr:cNvPr>
        <xdr:cNvGrpSpPr/>
      </xdr:nvGrpSpPr>
      <xdr:grpSpPr>
        <a:xfrm>
          <a:off x="7250198" y="13760822"/>
          <a:ext cx="5916712" cy="2330827"/>
          <a:chOff x="7418288" y="13637556"/>
          <a:chExt cx="5916712" cy="2330827"/>
        </a:xfrm>
      </xdr:grpSpPr>
      <xdr:pic>
        <xdr:nvPicPr>
          <xdr:cNvPr id="169" name="図 168">
            <a:extLst>
              <a:ext uri="{FF2B5EF4-FFF2-40B4-BE49-F238E27FC236}">
                <a16:creationId xmlns:a16="http://schemas.microsoft.com/office/drawing/2014/main" id="{6A299CF2-56B9-4B5E-9E63-13D5E38572A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447" b="14597"/>
          <a:stretch/>
        </xdr:blipFill>
        <xdr:spPr bwMode="auto">
          <a:xfrm>
            <a:off x="7463118" y="13704793"/>
            <a:ext cx="3182470" cy="14455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5BA2EFE2-671C-40B0-9815-ABB4797C39C0}"/>
              </a:ext>
            </a:extLst>
          </xdr:cNvPr>
          <xdr:cNvGrpSpPr/>
        </xdr:nvGrpSpPr>
        <xdr:grpSpPr>
          <a:xfrm>
            <a:off x="7418288" y="13637556"/>
            <a:ext cx="5916712" cy="2330827"/>
            <a:chOff x="7418288" y="12920381"/>
            <a:chExt cx="5916712" cy="2330827"/>
          </a:xfrm>
        </xdr:grpSpPr>
        <xdr:sp macro="" textlink="">
          <xdr:nvSpPr>
            <xdr:cNvPr id="147" name="テキスト ボックス 146">
              <a:extLst>
                <a:ext uri="{FF2B5EF4-FFF2-40B4-BE49-F238E27FC236}">
                  <a16:creationId xmlns:a16="http://schemas.microsoft.com/office/drawing/2014/main" id="{1F7FAA4D-D740-4A8B-B33C-5A8464D437B3}"/>
                </a:ext>
              </a:extLst>
            </xdr:cNvPr>
            <xdr:cNvSpPr txBox="1"/>
          </xdr:nvSpPr>
          <xdr:spPr>
            <a:xfrm>
              <a:off x="10746441" y="12920381"/>
              <a:ext cx="2554941" cy="77320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en-US" altLang="ja-JP" sz="1100"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1. </a:t>
              </a:r>
              <a:r>
                <a:rPr kumimoji="1" lang="ja-JP" altLang="en-US" sz="1100"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入所の業務に当たった時間を計上する。</a:t>
              </a:r>
              <a:endParaRPr kumimoji="1" lang="en-US" altLang="ja-JP" sz="1100">
                <a:latin typeface="HGPｺﾞｼｯｸM" panose="020B0600000000000000" pitchFamily="50" charset="-128"/>
                <a:ea typeface="HGPｺﾞｼｯｸM" panose="020B0600000000000000" pitchFamily="50" charset="-128"/>
              </a:endParaRPr>
            </a:p>
            <a:p>
              <a:r>
                <a:rPr kumimoji="1" lang="ja-JP" altLang="en-US" sz="1050">
                  <a:solidFill>
                    <a:schemeClr val="tx1">
                      <a:lumMod val="50000"/>
                      <a:lumOff val="50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　　　</a:t>
              </a:r>
              <a:r>
                <a:rPr kumimoji="1" lang="ja-JP" altLang="en-US" sz="1100">
                  <a:solidFill>
                    <a:schemeClr val="tx1">
                      <a:lumMod val="50000"/>
                      <a:lumOff val="50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月間労働時間</a:t>
              </a:r>
              <a:r>
                <a:rPr kumimoji="1" lang="en-US" altLang="ja-JP" sz="1050">
                  <a:solidFill>
                    <a:schemeClr val="tx1">
                      <a:lumMod val="50000"/>
                      <a:lumOff val="50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×0.5</a:t>
              </a:r>
              <a:r>
                <a:rPr kumimoji="1" lang="ja-JP" altLang="en-US" sz="1050">
                  <a:solidFill>
                    <a:schemeClr val="tx1">
                      <a:lumMod val="50000"/>
                      <a:lumOff val="50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（入所按分例）</a:t>
              </a:r>
              <a:endParaRPr kumimoji="1" lang="en-US" altLang="ja-JP" sz="1050">
                <a:solidFill>
                  <a:schemeClr val="tx1">
                    <a:lumMod val="50000"/>
                    <a:lumOff val="50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</a:endParaRPr>
            </a:p>
            <a:p>
              <a:r>
                <a:rPr kumimoji="1" lang="ja-JP" altLang="en-US" sz="1050">
                  <a:solidFill>
                    <a:schemeClr val="tx1">
                      <a:lumMod val="50000"/>
                      <a:lumOff val="50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　　　実労働時間でも当然良い。</a:t>
              </a:r>
              <a:endParaRPr kumimoji="1" lang="en-US" altLang="ja-JP" sz="1050">
                <a:solidFill>
                  <a:schemeClr val="tx1">
                    <a:lumMod val="50000"/>
                    <a:lumOff val="50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</a:endParaRPr>
            </a:p>
            <a:p>
              <a:r>
                <a:rPr kumimoji="1" lang="en-US" altLang="ja-JP" sz="1100">
                  <a:solidFill>
                    <a:sysClr val="windowText" lastClr="000000"/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2. </a:t>
              </a:r>
              <a:r>
                <a:rPr kumimoji="1" lang="ja-JP" altLang="en-US" sz="1100">
                  <a:solidFill>
                    <a:sysClr val="windowText" lastClr="000000"/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労務上出勤扱いとなる休み（有給休暇、</a:t>
              </a:r>
              <a:endParaRPr kumimoji="1" lang="en-US" altLang="ja-JP" sz="1100">
                <a:solidFill>
                  <a:sysClr val="windowText" lastClr="000000"/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</a:endParaRPr>
            </a:p>
            <a:p>
              <a:r>
                <a:rPr kumimoji="1" lang="ja-JP" altLang="en-US" sz="1100">
                  <a:solidFill>
                    <a:sysClr val="windowText" lastClr="000000"/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　</a:t>
              </a:r>
              <a:r>
                <a:rPr kumimoji="1" lang="ja-JP" altLang="en-US" sz="1100" baseline="0">
                  <a:solidFill>
                    <a:sysClr val="windowText" lastClr="000000"/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　特別休暇）や出張は計上できない。</a:t>
              </a:r>
              <a:endParaRPr kumimoji="1" lang="ja-JP" altLang="en-US" sz="1600">
                <a:solidFill>
                  <a:sysClr val="windowText" lastClr="000000"/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</a:endParaRPr>
            </a:p>
          </xdr:txBody>
        </xdr:sp>
        <xdr:sp macro="" textlink="">
          <xdr:nvSpPr>
            <xdr:cNvPr id="150" name="テキスト ボックス 149">
              <a:extLst>
                <a:ext uri="{FF2B5EF4-FFF2-40B4-BE49-F238E27FC236}">
                  <a16:creationId xmlns:a16="http://schemas.microsoft.com/office/drawing/2014/main" id="{708E1C7E-5B50-4BC2-BDA3-A3E96B09179E}"/>
                </a:ext>
              </a:extLst>
            </xdr:cNvPr>
            <xdr:cNvSpPr txBox="1"/>
          </xdr:nvSpPr>
          <xdr:spPr>
            <a:xfrm>
              <a:off x="7418288" y="12927108"/>
              <a:ext cx="257735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100">
                  <a:solidFill>
                    <a:srgbClr val="0070C0"/>
                  </a:solidFill>
                  <a:latin typeface="07ロゴたいぷゴシック7" panose="02000600000000000000" pitchFamily="2" charset="-128"/>
                  <a:ea typeface="07ロゴたいぷゴシック7" panose="02000600000000000000" pitchFamily="2" charset="-128"/>
                </a:rPr>
                <a:t>①</a:t>
              </a:r>
            </a:p>
          </xdr:txBody>
        </xdr:sp>
        <xdr:sp macro="" textlink="">
          <xdr:nvSpPr>
            <xdr:cNvPr id="3" name="四角形: 角を丸くする 2">
              <a:extLst>
                <a:ext uri="{FF2B5EF4-FFF2-40B4-BE49-F238E27FC236}">
                  <a16:creationId xmlns:a16="http://schemas.microsoft.com/office/drawing/2014/main" id="{D38F6C2E-4DA8-4C67-98A7-9F12C848CD06}"/>
                </a:ext>
              </a:extLst>
            </xdr:cNvPr>
            <xdr:cNvSpPr/>
          </xdr:nvSpPr>
          <xdr:spPr>
            <a:xfrm>
              <a:off x="10914529" y="13962530"/>
              <a:ext cx="2420471" cy="1288678"/>
            </a:xfrm>
            <a:prstGeom prst="roundRect">
              <a:avLst/>
            </a:prstGeom>
            <a:solidFill>
              <a:srgbClr val="FFFFC1"/>
            </a:solidFill>
            <a:ln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 prst="slope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wrap="square" lIns="108000" tIns="36000" rIns="72000" bIns="36000" rtlCol="0" anchor="ctr" anchorCtr="0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勤務時間は、</a:t>
              </a:r>
              <a:r>
                <a:rPr kumimoji="1" lang="ja-JP" altLang="en-US" sz="900" b="0" i="0" u="sng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施設内</a:t>
              </a:r>
              <a:r>
                <a:rPr kumimoji="1" lang="ja-JP" altLang="en-US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での実務に当たった分だけを計上する。</a:t>
              </a:r>
              <a:endParaRPr kumimoji="1" lang="en-US" altLang="ja-JP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（夜勤職員配置加算［休憩時間・残業時間を計算に含めて良い］や、サービス提供体制強化加算［常勤は</a:t>
              </a:r>
              <a:r>
                <a:rPr kumimoji="1" lang="en-US" altLang="ja-JP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1</a:t>
              </a:r>
              <a:r>
                <a:rPr kumimoji="1" lang="ja-JP" altLang="en-US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日でも出勤すれば常勤換算</a:t>
              </a:r>
              <a:r>
                <a:rPr kumimoji="1" lang="en-US" altLang="ja-JP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1</a:t>
              </a:r>
              <a:r>
                <a:rPr kumimoji="1" lang="ja-JP" altLang="en-US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］などと混同しないこと！）</a:t>
              </a:r>
              <a:endParaRPr kumimoji="1" lang="en-US" altLang="ja-JP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</xdr:txBody>
        </xdr:sp>
      </xdr:grpSp>
    </xdr:grpSp>
    <xdr:clientData/>
  </xdr:twoCellAnchor>
  <xdr:twoCellAnchor>
    <xdr:from>
      <xdr:col>9</xdr:col>
      <xdr:colOff>515470</xdr:colOff>
      <xdr:row>68</xdr:row>
      <xdr:rowOff>190505</xdr:rowOff>
    </xdr:from>
    <xdr:to>
      <xdr:col>12</xdr:col>
      <xdr:colOff>581023</xdr:colOff>
      <xdr:row>71</xdr:row>
      <xdr:rowOff>219079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5B986775-255E-4457-8B2A-CE6DA7B75E61}"/>
            </a:ext>
          </a:extLst>
        </xdr:cNvPr>
        <xdr:cNvGrpSpPr/>
      </xdr:nvGrpSpPr>
      <xdr:grpSpPr>
        <a:xfrm>
          <a:off x="7250205" y="15430505"/>
          <a:ext cx="2351553" cy="700927"/>
          <a:chOff x="7418295" y="15464123"/>
          <a:chExt cx="2351553" cy="700927"/>
        </a:xfrm>
      </xdr:grpSpPr>
      <xdr:pic>
        <xdr:nvPicPr>
          <xdr:cNvPr id="153" name="図 152">
            <a:extLst>
              <a:ext uri="{FF2B5EF4-FFF2-40B4-BE49-F238E27FC236}">
                <a16:creationId xmlns:a16="http://schemas.microsoft.com/office/drawing/2014/main" id="{F485878B-741B-4D7F-A191-84BCE304DC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74323" y="15688239"/>
            <a:ext cx="2295525" cy="4768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54" name="テキスト ボックス 153">
            <a:extLst>
              <a:ext uri="{FF2B5EF4-FFF2-40B4-BE49-F238E27FC236}">
                <a16:creationId xmlns:a16="http://schemas.microsoft.com/office/drawing/2014/main" id="{7D6D6748-DB21-40A8-87AD-55FEE03EDDEE}"/>
              </a:ext>
            </a:extLst>
          </xdr:cNvPr>
          <xdr:cNvSpPr txBox="1"/>
        </xdr:nvSpPr>
        <xdr:spPr>
          <a:xfrm>
            <a:off x="7418295" y="15464123"/>
            <a:ext cx="224118" cy="212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②</a:t>
            </a:r>
          </a:p>
        </xdr:txBody>
      </xdr:sp>
    </xdr:grpSp>
    <xdr:clientData/>
  </xdr:twoCellAnchor>
  <xdr:twoCellAnchor>
    <xdr:from>
      <xdr:col>9</xdr:col>
      <xdr:colOff>517707</xdr:colOff>
      <xdr:row>72</xdr:row>
      <xdr:rowOff>113176</xdr:rowOff>
    </xdr:from>
    <xdr:to>
      <xdr:col>12</xdr:col>
      <xdr:colOff>581024</xdr:colOff>
      <xdr:row>75</xdr:row>
      <xdr:rowOff>140638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56581C4B-1C71-488D-801E-1B9B3F779E48}"/>
            </a:ext>
          </a:extLst>
        </xdr:cNvPr>
        <xdr:cNvGrpSpPr/>
      </xdr:nvGrpSpPr>
      <xdr:grpSpPr>
        <a:xfrm>
          <a:off x="7252442" y="16249647"/>
          <a:ext cx="2349317" cy="699815"/>
          <a:chOff x="7420532" y="16283265"/>
          <a:chExt cx="2349317" cy="699815"/>
        </a:xfrm>
      </xdr:grpSpPr>
      <xdr:pic>
        <xdr:nvPicPr>
          <xdr:cNvPr id="155" name="図 154">
            <a:extLst>
              <a:ext uri="{FF2B5EF4-FFF2-40B4-BE49-F238E27FC236}">
                <a16:creationId xmlns:a16="http://schemas.microsoft.com/office/drawing/2014/main" id="{A954DF5A-CB35-475A-8BD9-CDD80DB9C8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74324" y="16506269"/>
            <a:ext cx="2295525" cy="4768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56" name="テキスト ボックス 155">
            <a:extLst>
              <a:ext uri="{FF2B5EF4-FFF2-40B4-BE49-F238E27FC236}">
                <a16:creationId xmlns:a16="http://schemas.microsoft.com/office/drawing/2014/main" id="{88614796-4B4B-41BD-8A72-ED0BAE9E6B9D}"/>
              </a:ext>
            </a:extLst>
          </xdr:cNvPr>
          <xdr:cNvSpPr txBox="1"/>
        </xdr:nvSpPr>
        <xdr:spPr>
          <a:xfrm>
            <a:off x="7420532" y="16283265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③</a:t>
            </a:r>
          </a:p>
        </xdr:txBody>
      </xdr:sp>
    </xdr:grpSp>
    <xdr:clientData/>
  </xdr:twoCellAnchor>
  <xdr:twoCellAnchor>
    <xdr:from>
      <xdr:col>13</xdr:col>
      <xdr:colOff>212909</xdr:colOff>
      <xdr:row>73</xdr:row>
      <xdr:rowOff>56030</xdr:rowOff>
    </xdr:from>
    <xdr:to>
      <xdr:col>16</xdr:col>
      <xdr:colOff>280144</xdr:colOff>
      <xdr:row>75</xdr:row>
      <xdr:rowOff>190500</xdr:rowOff>
    </xdr:to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8875FE21-1ACD-4A0F-975B-75C263070381}"/>
            </a:ext>
          </a:extLst>
        </xdr:cNvPr>
        <xdr:cNvSpPr txBox="1"/>
      </xdr:nvSpPr>
      <xdr:spPr>
        <a:xfrm>
          <a:off x="9995644" y="16416618"/>
          <a:ext cx="2353235" cy="582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勤務合計が他月との勤務調整の結果</a:t>
          </a:r>
          <a:endParaRPr kumimoji="1" lang="en-US" altLang="ja-JP" sz="1100"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所定労働時間</a:t>
          </a:r>
          <a:r>
            <a:rPr kumimoji="1" lang="ja-JP" altLang="en-US" sz="1100">
              <a:solidFill>
                <a:sysClr val="windowText" lastClr="00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以上のとなっても、所定</a:t>
          </a:r>
          <a:endParaRPr kumimoji="1" lang="en-US" altLang="ja-JP" sz="1100">
            <a:solidFill>
              <a:sysClr val="windowText" lastClr="00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  <a:p>
          <a:r>
            <a:rPr kumimoji="1" lang="ja-JP" altLang="en-US" sz="1100">
              <a:solidFill>
                <a:sysClr val="windowText" lastClr="00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労働時間までしか計上できない。</a:t>
          </a:r>
          <a:endParaRPr kumimoji="1" lang="en-US" altLang="ja-JP" sz="1100">
            <a:solidFill>
              <a:sysClr val="windowText" lastClr="00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  <xdr:twoCellAnchor>
    <xdr:from>
      <xdr:col>9</xdr:col>
      <xdr:colOff>515469</xdr:colOff>
      <xdr:row>76</xdr:row>
      <xdr:rowOff>44827</xdr:rowOff>
    </xdr:from>
    <xdr:to>
      <xdr:col>12</xdr:col>
      <xdr:colOff>581584</xdr:colOff>
      <xdr:row>79</xdr:row>
      <xdr:rowOff>73398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D3945904-3000-40F1-8A32-9FEC6DFB7623}"/>
            </a:ext>
          </a:extLst>
        </xdr:cNvPr>
        <xdr:cNvGrpSpPr/>
      </xdr:nvGrpSpPr>
      <xdr:grpSpPr>
        <a:xfrm>
          <a:off x="7250204" y="17077768"/>
          <a:ext cx="2352115" cy="700924"/>
          <a:chOff x="7418294" y="16954502"/>
          <a:chExt cx="2352115" cy="700924"/>
        </a:xfrm>
      </xdr:grpSpPr>
      <xdr:pic>
        <xdr:nvPicPr>
          <xdr:cNvPr id="170" name="図 169">
            <a:extLst>
              <a:ext uri="{FF2B5EF4-FFF2-40B4-BE49-F238E27FC236}">
                <a16:creationId xmlns:a16="http://schemas.microsoft.com/office/drawing/2014/main" id="{BB85D9AF-85ED-4574-A1AF-9FA416E2AD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74323" y="17178615"/>
            <a:ext cx="2296086" cy="4768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58" name="テキスト ボックス 157">
            <a:extLst>
              <a:ext uri="{FF2B5EF4-FFF2-40B4-BE49-F238E27FC236}">
                <a16:creationId xmlns:a16="http://schemas.microsoft.com/office/drawing/2014/main" id="{4D40A418-2901-47FF-95A7-78030E16A325}"/>
              </a:ext>
            </a:extLst>
          </xdr:cNvPr>
          <xdr:cNvSpPr txBox="1"/>
        </xdr:nvSpPr>
        <xdr:spPr>
          <a:xfrm>
            <a:off x="7418294" y="16954502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④</a:t>
            </a:r>
          </a:p>
        </xdr:txBody>
      </xdr:sp>
    </xdr:grpSp>
    <xdr:clientData/>
  </xdr:twoCellAnchor>
  <xdr:twoCellAnchor>
    <xdr:from>
      <xdr:col>13</xdr:col>
      <xdr:colOff>208425</xdr:colOff>
      <xdr:row>77</xdr:row>
      <xdr:rowOff>163614</xdr:rowOff>
    </xdr:from>
    <xdr:to>
      <xdr:col>17</xdr:col>
      <xdr:colOff>201702</xdr:colOff>
      <xdr:row>78</xdr:row>
      <xdr:rowOff>179296</xdr:rowOff>
    </xdr:to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0A75950D-628C-49DE-BF43-0080C2CA039D}"/>
            </a:ext>
          </a:extLst>
        </xdr:cNvPr>
        <xdr:cNvSpPr txBox="1"/>
      </xdr:nvSpPr>
      <xdr:spPr>
        <a:xfrm>
          <a:off x="9991160" y="17420673"/>
          <a:ext cx="3041277" cy="239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ja-JP" altLang="en-US" sz="1100">
              <a:solidFill>
                <a:sysClr val="windowText" lastClr="00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午前</a:t>
          </a:r>
          <a:r>
            <a:rPr kumimoji="1" lang="en-US" altLang="ja-JP" sz="1100">
              <a:solidFill>
                <a:sysClr val="windowText" lastClr="00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0</a:t>
          </a:r>
          <a:r>
            <a:rPr kumimoji="1" lang="ja-JP" altLang="en-US" sz="1100">
              <a:solidFill>
                <a:sysClr val="windowText" lastClr="000000"/>
              </a:solidFill>
              <a:latin typeface="HGPｺﾞｼｯｸM" panose="020B0600000000000000" pitchFamily="50" charset="-128"/>
              <a:ea typeface="HGPｺﾞｼｯｸM" panose="020B0600000000000000" pitchFamily="50" charset="-128"/>
            </a:rPr>
            <a:t>時時点での在所者</a:t>
          </a:r>
          <a:endParaRPr kumimoji="1" lang="en-US" altLang="ja-JP" sz="1100">
            <a:solidFill>
              <a:sysClr val="windowText" lastClr="000000"/>
            </a:solidFill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twoCellAnchor>
  <xdr:twoCellAnchor>
    <xdr:from>
      <xdr:col>10</xdr:col>
      <xdr:colOff>374273</xdr:colOff>
      <xdr:row>53</xdr:row>
      <xdr:rowOff>67238</xdr:rowOff>
    </xdr:from>
    <xdr:to>
      <xdr:col>16</xdr:col>
      <xdr:colOff>696446</xdr:colOff>
      <xdr:row>56</xdr:row>
      <xdr:rowOff>64768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F72A02AE-7E40-4017-9169-5E4CD1CE1BD2}"/>
            </a:ext>
          </a:extLst>
        </xdr:cNvPr>
        <xdr:cNvGrpSpPr/>
      </xdr:nvGrpSpPr>
      <xdr:grpSpPr>
        <a:xfrm>
          <a:off x="7871008" y="11945473"/>
          <a:ext cx="4894173" cy="669883"/>
          <a:chOff x="8027892" y="11822207"/>
          <a:chExt cx="4894173" cy="669883"/>
        </a:xfrm>
      </xdr:grpSpPr>
      <xdr:sp macro="" textlink="">
        <xdr:nvSpPr>
          <xdr:cNvPr id="143" name="テキスト ボックス 142">
            <a:extLst>
              <a:ext uri="{FF2B5EF4-FFF2-40B4-BE49-F238E27FC236}">
                <a16:creationId xmlns:a16="http://schemas.microsoft.com/office/drawing/2014/main" id="{20A7BC49-2D57-4E0A-A6DE-EA92A0136688}"/>
              </a:ext>
            </a:extLst>
          </xdr:cNvPr>
          <xdr:cNvSpPr txBox="1"/>
        </xdr:nvSpPr>
        <xdr:spPr>
          <a:xfrm>
            <a:off x="8027892" y="11822207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①</a:t>
            </a:r>
          </a:p>
        </xdr:txBody>
      </xdr:sp>
      <xdr:sp macro="" textlink="">
        <xdr:nvSpPr>
          <xdr:cNvPr id="144" name="テキスト ボックス 143">
            <a:extLst>
              <a:ext uri="{FF2B5EF4-FFF2-40B4-BE49-F238E27FC236}">
                <a16:creationId xmlns:a16="http://schemas.microsoft.com/office/drawing/2014/main" id="{06C9533A-13A6-421B-9578-7B4F0EA7B888}"/>
              </a:ext>
            </a:extLst>
          </xdr:cNvPr>
          <xdr:cNvSpPr txBox="1"/>
        </xdr:nvSpPr>
        <xdr:spPr>
          <a:xfrm>
            <a:off x="12259237" y="11828929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②</a:t>
            </a:r>
          </a:p>
        </xdr:txBody>
      </xdr:sp>
      <xdr:sp macro="" textlink="">
        <xdr:nvSpPr>
          <xdr:cNvPr id="145" name="テキスト ボックス 144">
            <a:extLst>
              <a:ext uri="{FF2B5EF4-FFF2-40B4-BE49-F238E27FC236}">
                <a16:creationId xmlns:a16="http://schemas.microsoft.com/office/drawing/2014/main" id="{8758C216-267B-461E-A306-5C3ACB41BFDB}"/>
              </a:ext>
            </a:extLst>
          </xdr:cNvPr>
          <xdr:cNvSpPr txBox="1"/>
        </xdr:nvSpPr>
        <xdr:spPr>
          <a:xfrm>
            <a:off x="8444750" y="12152778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③</a:t>
            </a:r>
          </a:p>
        </xdr:txBody>
      </xdr:sp>
      <xdr:sp macro="" textlink="">
        <xdr:nvSpPr>
          <xdr:cNvPr id="146" name="テキスト ボックス 145">
            <a:extLst>
              <a:ext uri="{FF2B5EF4-FFF2-40B4-BE49-F238E27FC236}">
                <a16:creationId xmlns:a16="http://schemas.microsoft.com/office/drawing/2014/main" id="{4D8944B6-AA3B-4E20-A927-05237028C7F7}"/>
              </a:ext>
            </a:extLst>
          </xdr:cNvPr>
          <xdr:cNvSpPr txBox="1"/>
        </xdr:nvSpPr>
        <xdr:spPr>
          <a:xfrm>
            <a:off x="11869277" y="12152778"/>
            <a:ext cx="257735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100">
                <a:solidFill>
                  <a:srgbClr val="0070C0"/>
                </a:solidFill>
                <a:latin typeface="07ロゴたいぷゴシック7" panose="02000600000000000000" pitchFamily="2" charset="-128"/>
                <a:ea typeface="07ロゴたいぷゴシック7" panose="02000600000000000000" pitchFamily="2" charset="-128"/>
              </a:rPr>
              <a:t>④</a:t>
            </a:r>
          </a:p>
        </xdr:txBody>
      </xdr:sp>
      <xdr:grpSp>
        <xdr:nvGrpSpPr>
          <xdr:cNvPr id="31" name="グループ化 30">
            <a:extLst>
              <a:ext uri="{FF2B5EF4-FFF2-40B4-BE49-F238E27FC236}">
                <a16:creationId xmlns:a16="http://schemas.microsoft.com/office/drawing/2014/main" id="{C53444FB-508C-476C-8311-17FF749E6E31}"/>
              </a:ext>
            </a:extLst>
          </xdr:cNvPr>
          <xdr:cNvGrpSpPr/>
        </xdr:nvGrpSpPr>
        <xdr:grpSpPr>
          <a:xfrm>
            <a:off x="8123143" y="11888679"/>
            <a:ext cx="4798922" cy="603411"/>
            <a:chOff x="8123143" y="11888679"/>
            <a:chExt cx="4798922" cy="603411"/>
          </a:xfrm>
        </xdr:grpSpPr>
        <xdr:grpSp>
          <xdr:nvGrpSpPr>
            <xdr:cNvPr id="138" name="グループ化 137">
              <a:extLst>
                <a:ext uri="{FF2B5EF4-FFF2-40B4-BE49-F238E27FC236}">
                  <a16:creationId xmlns:a16="http://schemas.microsoft.com/office/drawing/2014/main" id="{D2D98C89-05F2-4B99-B0CD-B660E191AE14}"/>
                </a:ext>
              </a:extLst>
            </xdr:cNvPr>
            <xdr:cNvGrpSpPr/>
          </xdr:nvGrpSpPr>
          <xdr:grpSpPr>
            <a:xfrm>
              <a:off x="8123143" y="11888679"/>
              <a:ext cx="4068000" cy="603411"/>
              <a:chOff x="889747" y="894124"/>
              <a:chExt cx="4068000" cy="604954"/>
            </a:xfrm>
          </xdr:grpSpPr>
          <xdr:sp macro="" textlink="">
            <xdr:nvSpPr>
              <xdr:cNvPr id="139" name="テキスト ボックス 138">
                <a:extLst>
                  <a:ext uri="{FF2B5EF4-FFF2-40B4-BE49-F238E27FC236}">
                    <a16:creationId xmlns:a16="http://schemas.microsoft.com/office/drawing/2014/main" id="{2A10B4F5-2F43-437A-BB71-D312EB8BDDC1}"/>
                  </a:ext>
                </a:extLst>
              </xdr:cNvPr>
              <xdr:cNvSpPr txBox="1"/>
            </xdr:nvSpPr>
            <xdr:spPr>
              <a:xfrm>
                <a:off x="1369352" y="1203243"/>
                <a:ext cx="3240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（所定労働時間合計）</a:t>
                </a:r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 × 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（入所者数合計）</a:t>
                </a:r>
              </a:p>
            </xdr:txBody>
          </xdr:sp>
          <xdr:sp macro="" textlink="">
            <xdr:nvSpPr>
              <xdr:cNvPr id="140" name="テキスト ボックス 139">
                <a:extLst>
                  <a:ext uri="{FF2B5EF4-FFF2-40B4-BE49-F238E27FC236}">
                    <a16:creationId xmlns:a16="http://schemas.microsoft.com/office/drawing/2014/main" id="{69804C47-E7B4-4835-80F3-37A6C1611315}"/>
                  </a:ext>
                </a:extLst>
              </xdr:cNvPr>
              <xdr:cNvSpPr txBox="1"/>
            </xdr:nvSpPr>
            <xdr:spPr>
              <a:xfrm>
                <a:off x="929526" y="894124"/>
                <a:ext cx="3708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</a:t>
                </a:r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PTOT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の</a:t>
                </a:r>
                <a:r>
                  <a:rPr kumimoji="1" lang="ja-JP" altLang="en-US" sz="1400">
                    <a:solidFill>
                      <a:srgbClr val="FF0000"/>
                    </a:solidFill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入所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勤務時間合計）</a:t>
                </a:r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 × 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（</a:t>
                </a:r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3</a:t>
                </a:r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ヶ月の日数合計）</a:t>
                </a:r>
              </a:p>
            </xdr:txBody>
          </xdr:sp>
          <xdr:cxnSp macro="">
            <xdr:nvCxnSpPr>
              <xdr:cNvPr id="141" name="直線コネクタ 140">
                <a:extLst>
                  <a:ext uri="{FF2B5EF4-FFF2-40B4-BE49-F238E27FC236}">
                    <a16:creationId xmlns:a16="http://schemas.microsoft.com/office/drawing/2014/main" id="{F4F40E24-1E68-461C-A9C9-391BCAE7C88C}"/>
                  </a:ext>
                </a:extLst>
              </xdr:cNvPr>
              <xdr:cNvCxnSpPr/>
            </xdr:nvCxnSpPr>
            <xdr:spPr>
              <a:xfrm>
                <a:off x="889747" y="1187823"/>
                <a:ext cx="4068000" cy="0"/>
              </a:xfrm>
              <a:prstGeom prst="line">
                <a:avLst/>
              </a:prstGeom>
              <a:ln w="19050">
                <a:solidFill>
                  <a:sysClr val="windowText" lastClr="00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6" name="テキスト ボックス 165">
              <a:extLst>
                <a:ext uri="{FF2B5EF4-FFF2-40B4-BE49-F238E27FC236}">
                  <a16:creationId xmlns:a16="http://schemas.microsoft.com/office/drawing/2014/main" id="{DDCFF554-34AF-4BE0-8512-78D2CEB993CD}"/>
                </a:ext>
              </a:extLst>
            </xdr:cNvPr>
            <xdr:cNvSpPr txBox="1">
              <a:spLocks/>
            </xdr:cNvSpPr>
          </xdr:nvSpPr>
          <xdr:spPr>
            <a:xfrm>
              <a:off x="12259237" y="12035117"/>
              <a:ext cx="662828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en-US" altLang="ja-JP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×100</a:t>
              </a:r>
              <a:endPara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endParaRPr>
            </a:p>
          </xdr:txBody>
        </xdr:sp>
      </xdr:grpSp>
    </xdr:grpSp>
    <xdr:clientData/>
  </xdr:twoCellAnchor>
  <xdr:twoCellAnchor>
    <xdr:from>
      <xdr:col>10</xdr:col>
      <xdr:colOff>179294</xdr:colOff>
      <xdr:row>80</xdr:row>
      <xdr:rowOff>33619</xdr:rowOff>
    </xdr:from>
    <xdr:to>
      <xdr:col>16</xdr:col>
      <xdr:colOff>470643</xdr:colOff>
      <xdr:row>83</xdr:row>
      <xdr:rowOff>110354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752A3698-F899-4045-BA94-0679057D13F3}"/>
            </a:ext>
          </a:extLst>
        </xdr:cNvPr>
        <xdr:cNvGrpSpPr/>
      </xdr:nvGrpSpPr>
      <xdr:grpSpPr>
        <a:xfrm>
          <a:off x="7676029" y="17963031"/>
          <a:ext cx="4863349" cy="749088"/>
          <a:chOff x="7676029" y="17963031"/>
          <a:chExt cx="4863349" cy="749088"/>
        </a:xfrm>
      </xdr:grpSpPr>
      <xdr:sp macro="" textlink="">
        <xdr:nvSpPr>
          <xdr:cNvPr id="161" name="テキスト ボックス 160">
            <a:extLst>
              <a:ext uri="{FF2B5EF4-FFF2-40B4-BE49-F238E27FC236}">
                <a16:creationId xmlns:a16="http://schemas.microsoft.com/office/drawing/2014/main" id="{2A8C90EA-2A79-47C8-9818-F7644057AA7F}"/>
              </a:ext>
            </a:extLst>
          </xdr:cNvPr>
          <xdr:cNvSpPr txBox="1"/>
        </xdr:nvSpPr>
        <xdr:spPr>
          <a:xfrm>
            <a:off x="7676029" y="17963031"/>
            <a:ext cx="661147" cy="2913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en-US" altLang="ja-JP" sz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【 </a:t>
            </a:r>
            <a:r>
              <a:rPr kumimoji="1" lang="ja-JP" altLang="en-US" sz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例 </a:t>
            </a:r>
            <a:r>
              <a:rPr kumimoji="1" lang="en-US" altLang="ja-JP" sz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】</a:t>
            </a:r>
            <a:endParaRPr kumimoji="1" lang="ja-JP" altLang="en-US" sz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</xdr:txBody>
      </xdr:sp>
      <xdr:grpSp>
        <xdr:nvGrpSpPr>
          <xdr:cNvPr id="35" name="グループ化 34">
            <a:extLst>
              <a:ext uri="{FF2B5EF4-FFF2-40B4-BE49-F238E27FC236}">
                <a16:creationId xmlns:a16="http://schemas.microsoft.com/office/drawing/2014/main" id="{191A84C3-10C8-4F55-9BA5-C4DA4B1A41B2}"/>
              </a:ext>
            </a:extLst>
          </xdr:cNvPr>
          <xdr:cNvGrpSpPr/>
        </xdr:nvGrpSpPr>
        <xdr:grpSpPr>
          <a:xfrm>
            <a:off x="8353769" y="18108708"/>
            <a:ext cx="4185609" cy="603411"/>
            <a:chOff x="8723567" y="17985442"/>
            <a:chExt cx="4185609" cy="603411"/>
          </a:xfrm>
        </xdr:grpSpPr>
        <xdr:grpSp>
          <xdr:nvGrpSpPr>
            <xdr:cNvPr id="162" name="グループ化 161">
              <a:extLst>
                <a:ext uri="{FF2B5EF4-FFF2-40B4-BE49-F238E27FC236}">
                  <a16:creationId xmlns:a16="http://schemas.microsoft.com/office/drawing/2014/main" id="{D31BBAE3-8A0D-4777-8690-9B3D7AC1597C}"/>
                </a:ext>
              </a:extLst>
            </xdr:cNvPr>
            <xdr:cNvGrpSpPr/>
          </xdr:nvGrpSpPr>
          <xdr:grpSpPr>
            <a:xfrm>
              <a:off x="8723567" y="17985442"/>
              <a:ext cx="1404000" cy="603411"/>
              <a:chOff x="1108050" y="894124"/>
              <a:chExt cx="1404000" cy="604954"/>
            </a:xfrm>
          </xdr:grpSpPr>
          <xdr:sp macro="" textlink="">
            <xdr:nvSpPr>
              <xdr:cNvPr id="163" name="テキスト ボックス 162">
                <a:extLst>
                  <a:ext uri="{FF2B5EF4-FFF2-40B4-BE49-F238E27FC236}">
                    <a16:creationId xmlns:a16="http://schemas.microsoft.com/office/drawing/2014/main" id="{FD3C6FBE-790A-4F19-9F22-2B747DA1FFA6}"/>
                  </a:ext>
                </a:extLst>
              </xdr:cNvPr>
              <xdr:cNvSpPr txBox="1"/>
            </xdr:nvSpPr>
            <xdr:spPr>
              <a:xfrm>
                <a:off x="1126050" y="1203243"/>
                <a:ext cx="1368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487.5 × 3,996</a:t>
                </a:r>
                <a:endPara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endParaRPr>
              </a:p>
            </xdr:txBody>
          </xdr:sp>
          <xdr:sp macro="" textlink="">
            <xdr:nvSpPr>
              <xdr:cNvPr id="164" name="テキスト ボックス 163">
                <a:extLst>
                  <a:ext uri="{FF2B5EF4-FFF2-40B4-BE49-F238E27FC236}">
                    <a16:creationId xmlns:a16="http://schemas.microsoft.com/office/drawing/2014/main" id="{4D8A9B1F-BF69-4B28-94D6-2165D191870E}"/>
                  </a:ext>
                </a:extLst>
              </xdr:cNvPr>
              <xdr:cNvSpPr txBox="1"/>
            </xdr:nvSpPr>
            <xdr:spPr>
              <a:xfrm>
                <a:off x="1207226" y="894124"/>
                <a:ext cx="1116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en-US" altLang="ja-JP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704.88 × 92</a:t>
                </a:r>
                <a:endPara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endParaRPr>
              </a:p>
            </xdr:txBody>
          </xdr:sp>
          <xdr:cxnSp macro="">
            <xdr:nvCxnSpPr>
              <xdr:cNvPr id="165" name="直線コネクタ 164">
                <a:extLst>
                  <a:ext uri="{FF2B5EF4-FFF2-40B4-BE49-F238E27FC236}">
                    <a16:creationId xmlns:a16="http://schemas.microsoft.com/office/drawing/2014/main" id="{4D60E2F3-FBD9-4C3E-B835-5CD74535E7FE}"/>
                  </a:ext>
                </a:extLst>
              </xdr:cNvPr>
              <xdr:cNvCxnSpPr/>
            </xdr:nvCxnSpPr>
            <xdr:spPr>
              <a:xfrm>
                <a:off x="1108050" y="1187823"/>
                <a:ext cx="1404000" cy="0"/>
              </a:xfrm>
              <a:prstGeom prst="line">
                <a:avLst/>
              </a:prstGeom>
              <a:ln w="19050">
                <a:solidFill>
                  <a:sysClr val="windowText" lastClr="00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7" name="テキスト ボックス 166">
              <a:extLst>
                <a:ext uri="{FF2B5EF4-FFF2-40B4-BE49-F238E27FC236}">
                  <a16:creationId xmlns:a16="http://schemas.microsoft.com/office/drawing/2014/main" id="{A96442AD-3663-49C0-A70A-42D2958561F1}"/>
                </a:ext>
              </a:extLst>
            </xdr:cNvPr>
            <xdr:cNvSpPr txBox="1">
              <a:spLocks/>
            </xdr:cNvSpPr>
          </xdr:nvSpPr>
          <xdr:spPr>
            <a:xfrm>
              <a:off x="10174942" y="18131117"/>
              <a:ext cx="2734234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en-US" altLang="ja-JP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×100 = 3.32</a:t>
              </a:r>
              <a:r>
                <a:rPr kumimoji="1" lang="ja-JP" altLang="en-US" sz="1400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　</a:t>
              </a:r>
              <a:r>
                <a:rPr kumimoji="1" lang="ja-JP" altLang="en-US" sz="1100"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（小数点第</a:t>
              </a:r>
              <a:r>
                <a:rPr kumimoji="1" lang="en-US" altLang="ja-JP" sz="1100"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3</a:t>
              </a:r>
              <a:r>
                <a:rPr kumimoji="1" lang="ja-JP" altLang="en-US" sz="1100">
                  <a:latin typeface="HGPｺﾞｼｯｸM" panose="020B0600000000000000" pitchFamily="50" charset="-128"/>
                  <a:ea typeface="HGPｺﾞｼｯｸM" panose="020B0600000000000000" pitchFamily="50" charset="-128"/>
                </a:rPr>
                <a:t>位切り捨て）</a:t>
              </a:r>
              <a:endPara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endParaRPr>
            </a:p>
          </xdr:txBody>
        </xdr:sp>
      </xdr:grpSp>
    </xdr:grpSp>
    <xdr:clientData/>
  </xdr:twoCellAnchor>
  <xdr:twoCellAnchor>
    <xdr:from>
      <xdr:col>9</xdr:col>
      <xdr:colOff>152404</xdr:colOff>
      <xdr:row>86</xdr:row>
      <xdr:rowOff>96941</xdr:rowOff>
    </xdr:from>
    <xdr:to>
      <xdr:col>12</xdr:col>
      <xdr:colOff>350404</xdr:colOff>
      <xdr:row>87</xdr:row>
      <xdr:rowOff>164177</xdr:rowOff>
    </xdr:to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6EC6DB64-0A68-47E2-8471-3CAB4884605F}"/>
            </a:ext>
          </a:extLst>
        </xdr:cNvPr>
        <xdr:cNvSpPr txBox="1"/>
      </xdr:nvSpPr>
      <xdr:spPr>
        <a:xfrm>
          <a:off x="6887139" y="19371059"/>
          <a:ext cx="2484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支援相談員配置割合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9</xdr:col>
      <xdr:colOff>323287</xdr:colOff>
      <xdr:row>88</xdr:row>
      <xdr:rowOff>176519</xdr:rowOff>
    </xdr:from>
    <xdr:to>
      <xdr:col>11</xdr:col>
      <xdr:colOff>663947</xdr:colOff>
      <xdr:row>90</xdr:row>
      <xdr:rowOff>19636</xdr:rowOff>
    </xdr:to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626E2861-139A-497E-87D0-9FF916782E60}"/>
            </a:ext>
          </a:extLst>
        </xdr:cNvPr>
        <xdr:cNvSpPr txBox="1"/>
      </xdr:nvSpPr>
      <xdr:spPr>
        <a:xfrm>
          <a:off x="7058022" y="19898872"/>
          <a:ext cx="1864660" cy="291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 editAs="oneCell">
    <xdr:from>
      <xdr:col>13</xdr:col>
      <xdr:colOff>481853</xdr:colOff>
      <xdr:row>93</xdr:row>
      <xdr:rowOff>78453</xdr:rowOff>
    </xdr:from>
    <xdr:to>
      <xdr:col>17</xdr:col>
      <xdr:colOff>606239</xdr:colOff>
      <xdr:row>95</xdr:row>
      <xdr:rowOff>107028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C8E131C2-01EE-4521-BED1-9313132B3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4588" y="20921394"/>
          <a:ext cx="3172386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11209</xdr:colOff>
      <xdr:row>90</xdr:row>
      <xdr:rowOff>123264</xdr:rowOff>
    </xdr:from>
    <xdr:to>
      <xdr:col>14</xdr:col>
      <xdr:colOff>571503</xdr:colOff>
      <xdr:row>91</xdr:row>
      <xdr:rowOff>194226</xdr:rowOff>
    </xdr:to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4625F82F-9883-4906-9ECA-A54F0A97187B}"/>
            </a:ext>
          </a:extLst>
        </xdr:cNvPr>
        <xdr:cNvSpPr txBox="1"/>
      </xdr:nvSpPr>
      <xdr:spPr>
        <a:xfrm>
          <a:off x="9031944" y="20293852"/>
          <a:ext cx="2084294" cy="295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ja-JP" altLang="en-US" sz="1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リハ職員配置の計算に同じ</a:t>
          </a:r>
        </a:p>
      </xdr:txBody>
    </xdr:sp>
    <xdr:clientData/>
  </xdr:twoCellAnchor>
  <xdr:twoCellAnchor>
    <xdr:from>
      <xdr:col>0</xdr:col>
      <xdr:colOff>145691</xdr:colOff>
      <xdr:row>96</xdr:row>
      <xdr:rowOff>100854</xdr:rowOff>
    </xdr:from>
    <xdr:to>
      <xdr:col>4</xdr:col>
      <xdr:colOff>121691</xdr:colOff>
      <xdr:row>97</xdr:row>
      <xdr:rowOff>168089</xdr:rowOff>
    </xdr:to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F55529B6-3144-41ED-B5ED-3CD91381E5CD}"/>
            </a:ext>
          </a:extLst>
        </xdr:cNvPr>
        <xdr:cNvSpPr txBox="1"/>
      </xdr:nvSpPr>
      <xdr:spPr>
        <a:xfrm>
          <a:off x="145691" y="21616148"/>
          <a:ext cx="3024000" cy="291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重度者割合 ［要介護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4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・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5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］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0</xdr:col>
      <xdr:colOff>361399</xdr:colOff>
      <xdr:row>98</xdr:row>
      <xdr:rowOff>94132</xdr:rowOff>
    </xdr:from>
    <xdr:to>
      <xdr:col>2</xdr:col>
      <xdr:colOff>702059</xdr:colOff>
      <xdr:row>99</xdr:row>
      <xdr:rowOff>165849</xdr:rowOff>
    </xdr:to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3E97F72A-8114-447A-8323-437131DE00A3}"/>
            </a:ext>
          </a:extLst>
        </xdr:cNvPr>
        <xdr:cNvSpPr txBox="1"/>
      </xdr:nvSpPr>
      <xdr:spPr>
        <a:xfrm>
          <a:off x="361399" y="22057661"/>
          <a:ext cx="186466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2</xdr:col>
      <xdr:colOff>263327</xdr:colOff>
      <xdr:row>100</xdr:row>
      <xdr:rowOff>33615</xdr:rowOff>
    </xdr:from>
    <xdr:to>
      <xdr:col>6</xdr:col>
      <xdr:colOff>419327</xdr:colOff>
      <xdr:row>102</xdr:row>
      <xdr:rowOff>188791</xdr:rowOff>
    </xdr:to>
    <xdr:grpSp>
      <xdr:nvGrpSpPr>
        <xdr:cNvPr id="194" name="グループ化 193">
          <a:extLst>
            <a:ext uri="{FF2B5EF4-FFF2-40B4-BE49-F238E27FC236}">
              <a16:creationId xmlns:a16="http://schemas.microsoft.com/office/drawing/2014/main" id="{872F663F-FD0E-4AC4-A872-EB8120F0B7AC}"/>
            </a:ext>
          </a:extLst>
        </xdr:cNvPr>
        <xdr:cNvGrpSpPr/>
      </xdr:nvGrpSpPr>
      <xdr:grpSpPr>
        <a:xfrm>
          <a:off x="1787327" y="22445380"/>
          <a:ext cx="3204000" cy="603411"/>
          <a:chOff x="962567" y="894124"/>
          <a:chExt cx="3204000" cy="604954"/>
        </a:xfrm>
      </xdr:grpSpPr>
      <xdr:sp macro="" textlink="">
        <xdr:nvSpPr>
          <xdr:cNvPr id="195" name="テキスト ボックス 194">
            <a:extLst>
              <a:ext uri="{FF2B5EF4-FFF2-40B4-BE49-F238E27FC236}">
                <a16:creationId xmlns:a16="http://schemas.microsoft.com/office/drawing/2014/main" id="{5F6BC652-E4D6-4111-AC25-F4F5D9FEDFC6}"/>
              </a:ext>
            </a:extLst>
          </xdr:cNvPr>
          <xdr:cNvSpPr txBox="1"/>
        </xdr:nvSpPr>
        <xdr:spPr>
          <a:xfrm>
            <a:off x="1538567" y="1203243"/>
            <a:ext cx="2052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全入所者の在所日数合計</a:t>
            </a:r>
          </a:p>
        </xdr:txBody>
      </xdr:sp>
      <xdr:sp macro="" textlink="">
        <xdr:nvSpPr>
          <xdr:cNvPr id="196" name="テキスト ボックス 195">
            <a:extLst>
              <a:ext uri="{FF2B5EF4-FFF2-40B4-BE49-F238E27FC236}">
                <a16:creationId xmlns:a16="http://schemas.microsoft.com/office/drawing/2014/main" id="{4169A793-88D1-4164-BDFF-0CD7A53A253B}"/>
              </a:ext>
            </a:extLst>
          </xdr:cNvPr>
          <xdr:cNvSpPr txBox="1"/>
        </xdr:nvSpPr>
        <xdr:spPr>
          <a:xfrm>
            <a:off x="980567" y="894124"/>
            <a:ext cx="3168000" cy="295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要介護</a:t>
            </a:r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4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</a:t>
            </a:r>
            <a:r>
              <a:rPr kumimoji="1" lang="en-US" altLang="ja-JP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5</a:t>
            </a:r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である入所者の在所日数合計</a:t>
            </a:r>
          </a:p>
        </xdr:txBody>
      </xdr: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3CBDB1FD-67C6-41EE-89CC-4328F6EEF98C}"/>
              </a:ext>
            </a:extLst>
          </xdr:cNvPr>
          <xdr:cNvCxnSpPr/>
        </xdr:nvCxnSpPr>
        <xdr:spPr>
          <a:xfrm>
            <a:off x="962567" y="1187823"/>
            <a:ext cx="3204000" cy="0"/>
          </a:xfrm>
          <a:prstGeom prst="line">
            <a:avLst/>
          </a:prstGeom>
          <a:ln w="1905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4</xdr:col>
      <xdr:colOff>481855</xdr:colOff>
      <xdr:row>103</xdr:row>
      <xdr:rowOff>134468</xdr:rowOff>
    </xdr:from>
    <xdr:ext cx="3022283" cy="470535"/>
    <xdr:pic>
      <xdr:nvPicPr>
        <xdr:cNvPr id="198" name="図 197">
          <a:extLst>
            <a:ext uri="{FF2B5EF4-FFF2-40B4-BE49-F238E27FC236}">
              <a16:creationId xmlns:a16="http://schemas.microsoft.com/office/drawing/2014/main" id="{50C3D6AE-8EA7-41B8-8896-3B1702481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5" y="23218586"/>
          <a:ext cx="3022283" cy="47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145691</xdr:colOff>
      <xdr:row>108</xdr:row>
      <xdr:rowOff>51552</xdr:rowOff>
    </xdr:from>
    <xdr:to>
      <xdr:col>7</xdr:col>
      <xdr:colOff>175691</xdr:colOff>
      <xdr:row>109</xdr:row>
      <xdr:rowOff>118786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4778E5AA-FE4E-4B04-9820-C6732D7DF2C9}"/>
            </a:ext>
          </a:extLst>
        </xdr:cNvPr>
        <xdr:cNvSpPr txBox="1"/>
      </xdr:nvSpPr>
      <xdr:spPr>
        <a:xfrm>
          <a:off x="145691" y="24256258"/>
          <a:ext cx="5364000" cy="291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【 </a:t>
          </a:r>
          <a:r>
            <a:rPr kumimoji="1" lang="ja-JP" altLang="en-US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喀痰吸引 ［経管栄養］ が実施された入所者の割合 </a:t>
          </a:r>
          <a:r>
            <a:rPr kumimoji="1" lang="en-US" altLang="ja-JP" sz="1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】</a:t>
          </a:r>
          <a:endParaRPr kumimoji="1" lang="ja-JP" altLang="en-US" sz="18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0</xdr:col>
      <xdr:colOff>361399</xdr:colOff>
      <xdr:row>110</xdr:row>
      <xdr:rowOff>100859</xdr:rowOff>
    </xdr:from>
    <xdr:to>
      <xdr:col>2</xdr:col>
      <xdr:colOff>702059</xdr:colOff>
      <xdr:row>111</xdr:row>
      <xdr:rowOff>172576</xdr:rowOff>
    </xdr:to>
    <xdr:sp macro="" textlink="">
      <xdr:nvSpPr>
        <xdr:cNvPr id="200" name="テキスト ボックス 199">
          <a:extLst>
            <a:ext uri="{FF2B5EF4-FFF2-40B4-BE49-F238E27FC236}">
              <a16:creationId xmlns:a16="http://schemas.microsoft.com/office/drawing/2014/main" id="{CB528FAF-C00F-4C3C-90AC-A7CA32D84FF8}"/>
            </a:ext>
          </a:extLst>
        </xdr:cNvPr>
        <xdr:cNvSpPr txBox="1"/>
      </xdr:nvSpPr>
      <xdr:spPr>
        <a:xfrm>
          <a:off x="361399" y="24753800"/>
          <a:ext cx="186466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《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対象期間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》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：</a:t>
          </a:r>
          <a:r>
            <a:rPr kumimoji="1" lang="en-US" altLang="ja-JP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3</a:t>
          </a:r>
          <a:r>
            <a:rPr kumimoji="1" lang="ja-JP" altLang="en-US" sz="1400">
              <a:latin typeface="07ロゴたいぷゴシック7" panose="02000600000000000000" pitchFamily="2" charset="-128"/>
              <a:ea typeface="07ロゴたいぷゴシック7" panose="02000600000000000000" pitchFamily="2" charset="-128"/>
            </a:rPr>
            <a:t>ヶ月</a:t>
          </a:r>
        </a:p>
      </xdr:txBody>
    </xdr:sp>
    <xdr:clientData/>
  </xdr:twoCellAnchor>
  <xdr:twoCellAnchor>
    <xdr:from>
      <xdr:col>2</xdr:col>
      <xdr:colOff>56030</xdr:colOff>
      <xdr:row>112</xdr:row>
      <xdr:rowOff>56026</xdr:rowOff>
    </xdr:from>
    <xdr:to>
      <xdr:col>6</xdr:col>
      <xdr:colOff>534473</xdr:colOff>
      <xdr:row>115</xdr:row>
      <xdr:rowOff>184315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89A0D7CC-749D-473A-A563-8A620F1C02CC}"/>
            </a:ext>
          </a:extLst>
        </xdr:cNvPr>
        <xdr:cNvGrpSpPr/>
      </xdr:nvGrpSpPr>
      <xdr:grpSpPr>
        <a:xfrm>
          <a:off x="1580030" y="25157202"/>
          <a:ext cx="3526443" cy="800642"/>
          <a:chOff x="1580030" y="25448557"/>
          <a:chExt cx="3526443" cy="800642"/>
        </a:xfrm>
      </xdr:grpSpPr>
      <xdr:grpSp>
        <xdr:nvGrpSpPr>
          <xdr:cNvPr id="36" name="グループ化 35">
            <a:extLst>
              <a:ext uri="{FF2B5EF4-FFF2-40B4-BE49-F238E27FC236}">
                <a16:creationId xmlns:a16="http://schemas.microsoft.com/office/drawing/2014/main" id="{26288E2D-8A5E-4D6D-888A-D09F610A0CF5}"/>
              </a:ext>
            </a:extLst>
          </xdr:cNvPr>
          <xdr:cNvGrpSpPr/>
        </xdr:nvGrpSpPr>
        <xdr:grpSpPr>
          <a:xfrm>
            <a:off x="1580030" y="25645788"/>
            <a:ext cx="3526443" cy="603411"/>
            <a:chOff x="1378322" y="25645788"/>
            <a:chExt cx="3526443" cy="603411"/>
          </a:xfrm>
        </xdr:grpSpPr>
        <xdr:grpSp>
          <xdr:nvGrpSpPr>
            <xdr:cNvPr id="201" name="グループ化 200">
              <a:extLst>
                <a:ext uri="{FF2B5EF4-FFF2-40B4-BE49-F238E27FC236}">
                  <a16:creationId xmlns:a16="http://schemas.microsoft.com/office/drawing/2014/main" id="{7D488E57-BACD-460B-BDBE-81EB66D10457}"/>
                </a:ext>
              </a:extLst>
            </xdr:cNvPr>
            <xdr:cNvGrpSpPr/>
          </xdr:nvGrpSpPr>
          <xdr:grpSpPr>
            <a:xfrm>
              <a:off x="1484765" y="25645788"/>
              <a:ext cx="3420000" cy="603411"/>
              <a:chOff x="962567" y="894124"/>
              <a:chExt cx="3420000" cy="604954"/>
            </a:xfrm>
          </xdr:grpSpPr>
          <xdr:sp macro="" textlink="">
            <xdr:nvSpPr>
              <xdr:cNvPr id="202" name="テキスト ボックス 201">
                <a:extLst>
                  <a:ext uri="{FF2B5EF4-FFF2-40B4-BE49-F238E27FC236}">
                    <a16:creationId xmlns:a16="http://schemas.microsoft.com/office/drawing/2014/main" id="{7C8A1409-E939-48C5-9BE4-FED07AEC29F6}"/>
                  </a:ext>
                </a:extLst>
              </xdr:cNvPr>
              <xdr:cNvSpPr txBox="1"/>
            </xdr:nvSpPr>
            <xdr:spPr>
              <a:xfrm>
                <a:off x="1646567" y="1203243"/>
                <a:ext cx="2052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全入所者の在所日数合計</a:t>
                </a:r>
              </a:p>
            </xdr:txBody>
          </xdr:sp>
          <xdr:sp macro="" textlink="">
            <xdr:nvSpPr>
              <xdr:cNvPr id="203" name="テキスト ボックス 202">
                <a:extLst>
                  <a:ext uri="{FF2B5EF4-FFF2-40B4-BE49-F238E27FC236}">
                    <a16:creationId xmlns:a16="http://schemas.microsoft.com/office/drawing/2014/main" id="{8C0C4AAB-A186-4877-B094-9D1D18842E7F}"/>
                  </a:ext>
                </a:extLst>
              </xdr:cNvPr>
              <xdr:cNvSpPr txBox="1"/>
            </xdr:nvSpPr>
            <xdr:spPr>
              <a:xfrm>
                <a:off x="998567" y="894124"/>
                <a:ext cx="3348000" cy="295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wrap="none" lIns="36000" tIns="36000" rIns="36000" bIns="36000" rtlCol="0" anchor="t"/>
              <a:lstStyle/>
              <a:p>
                <a:r>
                  <a:rPr kumimoji="1" lang="ja-JP" altLang="en-US" sz="1400">
                    <a:latin typeface="HGP創英角ｺﾞｼｯｸUB" panose="020B0900000000000000" pitchFamily="50" charset="-128"/>
                    <a:ea typeface="HGP創英角ｺﾞｼｯｸUB" panose="020B0900000000000000" pitchFamily="50" charset="-128"/>
                  </a:rPr>
                  <a:t>喀痰吸引を実施した入所者の在所日数合計</a:t>
                </a:r>
              </a:p>
            </xdr:txBody>
          </xdr:sp>
          <xdr:cxnSp macro="">
            <xdr:nvCxnSpPr>
              <xdr:cNvPr id="204" name="直線コネクタ 203">
                <a:extLst>
                  <a:ext uri="{FF2B5EF4-FFF2-40B4-BE49-F238E27FC236}">
                    <a16:creationId xmlns:a16="http://schemas.microsoft.com/office/drawing/2014/main" id="{C306DBC4-A2C8-4816-9370-B847319C9DBA}"/>
                  </a:ext>
                </a:extLst>
              </xdr:cNvPr>
              <xdr:cNvCxnSpPr/>
            </xdr:nvCxnSpPr>
            <xdr:spPr>
              <a:xfrm>
                <a:off x="962567" y="1187823"/>
                <a:ext cx="3420000" cy="0"/>
              </a:xfrm>
              <a:prstGeom prst="line">
                <a:avLst/>
              </a:prstGeom>
              <a:ln w="19050">
                <a:solidFill>
                  <a:sysClr val="windowText" lastClr="00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5" name="テキスト ボックス 204">
              <a:extLst>
                <a:ext uri="{FF2B5EF4-FFF2-40B4-BE49-F238E27FC236}">
                  <a16:creationId xmlns:a16="http://schemas.microsoft.com/office/drawing/2014/main" id="{46C4645C-302E-492F-A2A1-BBC338A93C39}"/>
                </a:ext>
              </a:extLst>
            </xdr:cNvPr>
            <xdr:cNvSpPr txBox="1"/>
          </xdr:nvSpPr>
          <xdr:spPr>
            <a:xfrm>
              <a:off x="1378322" y="25650265"/>
              <a:ext cx="257735" cy="295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none" lIns="36000" tIns="36000" rIns="36000" bIns="36000" rtlCol="0" anchor="t"/>
            <a:lstStyle/>
            <a:p>
              <a:r>
                <a:rPr kumimoji="1" lang="ja-JP" altLang="en-US" sz="1100">
                  <a:solidFill>
                    <a:srgbClr val="0070C0"/>
                  </a:solidFill>
                  <a:latin typeface="07ロゴたいぷゴシック7" panose="02000600000000000000" pitchFamily="2" charset="-128"/>
                  <a:ea typeface="07ロゴたいぷゴシック7" panose="02000600000000000000" pitchFamily="2" charset="-128"/>
                </a:rPr>
                <a:t>①</a:t>
              </a:r>
            </a:p>
          </xdr:txBody>
        </xdr:sp>
      </xdr:grpSp>
      <xdr:sp macro="" textlink="">
        <xdr:nvSpPr>
          <xdr:cNvPr id="264" name="テキスト ボックス 263">
            <a:extLst>
              <a:ext uri="{FF2B5EF4-FFF2-40B4-BE49-F238E27FC236}">
                <a16:creationId xmlns:a16="http://schemas.microsoft.com/office/drawing/2014/main" id="{77848281-EB08-464A-9F69-064844C80359}"/>
              </a:ext>
            </a:extLst>
          </xdr:cNvPr>
          <xdr:cNvSpPr txBox="1"/>
        </xdr:nvSpPr>
        <xdr:spPr>
          <a:xfrm>
            <a:off x="1636061" y="25448557"/>
            <a:ext cx="972000" cy="295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lIns="36000" tIns="36000" rIns="36000" bIns="36000" rtlCol="0" anchor="t"/>
          <a:lstStyle/>
          <a:p>
            <a:r>
              <a:rPr kumimoji="1" lang="ja-JP" altLang="en-US" sz="1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（経管栄養）</a:t>
            </a:r>
          </a:p>
        </xdr:txBody>
      </xdr:sp>
    </xdr:grpSp>
    <xdr:clientData/>
  </xdr:twoCellAnchor>
  <xdr:twoCellAnchor>
    <xdr:from>
      <xdr:col>0</xdr:col>
      <xdr:colOff>369786</xdr:colOff>
      <xdr:row>119</xdr:row>
      <xdr:rowOff>17939</xdr:rowOff>
    </xdr:from>
    <xdr:to>
      <xdr:col>3</xdr:col>
      <xdr:colOff>567786</xdr:colOff>
      <xdr:row>120</xdr:row>
      <xdr:rowOff>89656</xdr:rowOff>
    </xdr:to>
    <xdr:sp macro="" textlink="">
      <xdr:nvSpPr>
        <xdr:cNvPr id="266" name="テキスト ボックス 265">
          <a:extLst>
            <a:ext uri="{FF2B5EF4-FFF2-40B4-BE49-F238E27FC236}">
              <a16:creationId xmlns:a16="http://schemas.microsoft.com/office/drawing/2014/main" id="{B902CA7C-DB34-48A0-9469-EA87E382DA33}"/>
            </a:ext>
          </a:extLst>
        </xdr:cNvPr>
        <xdr:cNvSpPr txBox="1"/>
      </xdr:nvSpPr>
      <xdr:spPr>
        <a:xfrm>
          <a:off x="369786" y="26687939"/>
          <a:ext cx="2484000" cy="295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ja-JP" altLang="en-US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平成</a:t>
          </a:r>
          <a:r>
            <a:rPr kumimoji="1" lang="en-US" altLang="ja-JP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30</a:t>
          </a:r>
          <a:r>
            <a:rPr kumimoji="1" lang="ja-JP" altLang="en-US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年改定 </a:t>
          </a:r>
          <a:r>
            <a:rPr kumimoji="1" lang="en-US" altLang="ja-JP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Q&amp;A(vol.2) </a:t>
          </a:r>
          <a:r>
            <a:rPr kumimoji="1" lang="ja-JP" altLang="en-US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ー</a:t>
          </a:r>
          <a:r>
            <a:rPr kumimoji="1" lang="en-US" altLang="ja-JP" sz="1100">
              <a:solidFill>
                <a:srgbClr val="FF0000"/>
              </a:solidFill>
              <a:latin typeface="UD Digi Kyokasho N-B" panose="02020700000000000000" pitchFamily="17" charset="-128"/>
              <a:ea typeface="UD Digi Kyokasho N-B" panose="02020700000000000000" pitchFamily="17" charset="-128"/>
            </a:rPr>
            <a:t>H30.3.28</a:t>
          </a:r>
          <a:endParaRPr kumimoji="1" lang="ja-JP" altLang="en-US" sz="1100">
            <a:solidFill>
              <a:srgbClr val="FF0000"/>
            </a:solidFill>
            <a:latin typeface="UD Digi Kyokasho N-B" panose="02020700000000000000" pitchFamily="17" charset="-128"/>
            <a:ea typeface="UD Digi Kyokasho N-B" panose="02020700000000000000" pitchFamily="17" charset="-128"/>
          </a:endParaRPr>
        </a:p>
      </xdr:txBody>
    </xdr:sp>
    <xdr:clientData/>
  </xdr:twoCellAnchor>
  <xdr:twoCellAnchor editAs="oneCell">
    <xdr:from>
      <xdr:col>4</xdr:col>
      <xdr:colOff>481855</xdr:colOff>
      <xdr:row>116</xdr:row>
      <xdr:rowOff>123261</xdr:rowOff>
    </xdr:from>
    <xdr:to>
      <xdr:col>8</xdr:col>
      <xdr:colOff>606240</xdr:colOff>
      <xdr:row>118</xdr:row>
      <xdr:rowOff>151836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EDF67B79-96CE-4D76-A5CC-7CB952B30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5" y="26120908"/>
          <a:ext cx="3172385" cy="476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392206</xdr:colOff>
      <xdr:row>120</xdr:row>
      <xdr:rowOff>22413</xdr:rowOff>
    </xdr:from>
    <xdr:to>
      <xdr:col>8</xdr:col>
      <xdr:colOff>470647</xdr:colOff>
      <xdr:row>143</xdr:row>
      <xdr:rowOff>194339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11258546-D4D9-49BF-9AE5-0E73E790CDAF}"/>
            </a:ext>
          </a:extLst>
        </xdr:cNvPr>
        <xdr:cNvGrpSpPr/>
      </xdr:nvGrpSpPr>
      <xdr:grpSpPr>
        <a:xfrm>
          <a:off x="392206" y="26916531"/>
          <a:ext cx="6174441" cy="5326632"/>
          <a:chOff x="392206" y="26916531"/>
          <a:chExt cx="6174441" cy="5326632"/>
        </a:xfrm>
      </xdr:grpSpPr>
      <xdr:grpSp>
        <xdr:nvGrpSpPr>
          <xdr:cNvPr id="42" name="グループ化 41">
            <a:extLst>
              <a:ext uri="{FF2B5EF4-FFF2-40B4-BE49-F238E27FC236}">
                <a16:creationId xmlns:a16="http://schemas.microsoft.com/office/drawing/2014/main" id="{095DC5A1-BE12-4099-BFE2-6DA013CA93D0}"/>
              </a:ext>
            </a:extLst>
          </xdr:cNvPr>
          <xdr:cNvGrpSpPr/>
        </xdr:nvGrpSpPr>
        <xdr:grpSpPr>
          <a:xfrm>
            <a:off x="392206" y="26916531"/>
            <a:ext cx="6174441" cy="5326632"/>
            <a:chOff x="392206" y="26916531"/>
            <a:chExt cx="6174441" cy="5326632"/>
          </a:xfrm>
        </xdr:grpSpPr>
        <xdr:pic>
          <xdr:nvPicPr>
            <xdr:cNvPr id="38" name="図 37">
              <a:extLst>
                <a:ext uri="{FF2B5EF4-FFF2-40B4-BE49-F238E27FC236}">
                  <a16:creationId xmlns:a16="http://schemas.microsoft.com/office/drawing/2014/main" id="{597AFE3A-C513-41EA-B08E-EC6C71A5931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9"/>
            <a:srcRect l="19733" t="18194" r="36083" b="14041"/>
            <a:stretch/>
          </xdr:blipFill>
          <xdr:spPr>
            <a:xfrm>
              <a:off x="392206" y="26916531"/>
              <a:ext cx="6174441" cy="5326632"/>
            </a:xfrm>
            <a:prstGeom prst="rect">
              <a:avLst/>
            </a:prstGeom>
          </xdr:spPr>
        </xdr:pic>
        <xdr:cxnSp macro="">
          <xdr:nvCxnSpPr>
            <xdr:cNvPr id="41" name="直線コネクタ 40">
              <a:extLst>
                <a:ext uri="{FF2B5EF4-FFF2-40B4-BE49-F238E27FC236}">
                  <a16:creationId xmlns:a16="http://schemas.microsoft.com/office/drawing/2014/main" id="{79922EFB-C79B-42AF-9C08-21B54F5AD210}"/>
                </a:ext>
              </a:extLst>
            </xdr:cNvPr>
            <xdr:cNvCxnSpPr/>
          </xdr:nvCxnSpPr>
          <xdr:spPr>
            <a:xfrm>
              <a:off x="5020234" y="27622501"/>
              <a:ext cx="1404000" cy="0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8" name="直線コネクタ 267">
              <a:extLst>
                <a:ext uri="{FF2B5EF4-FFF2-40B4-BE49-F238E27FC236}">
                  <a16:creationId xmlns:a16="http://schemas.microsoft.com/office/drawing/2014/main" id="{D01F6234-ECBC-43C2-BE6C-4062E44F28D0}"/>
                </a:ext>
              </a:extLst>
            </xdr:cNvPr>
            <xdr:cNvCxnSpPr/>
          </xdr:nvCxnSpPr>
          <xdr:spPr>
            <a:xfrm>
              <a:off x="634252" y="27886966"/>
              <a:ext cx="1584000" cy="0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9" name="直線コネクタ 268">
              <a:extLst>
                <a:ext uri="{FF2B5EF4-FFF2-40B4-BE49-F238E27FC236}">
                  <a16:creationId xmlns:a16="http://schemas.microsoft.com/office/drawing/2014/main" id="{4CB3D851-AC0A-4DEB-8551-912BCFC93101}"/>
                </a:ext>
              </a:extLst>
            </xdr:cNvPr>
            <xdr:cNvCxnSpPr/>
          </xdr:nvCxnSpPr>
          <xdr:spPr>
            <a:xfrm>
              <a:off x="2333066" y="27904889"/>
              <a:ext cx="4104000" cy="0"/>
            </a:xfrm>
            <a:prstGeom prst="line">
              <a:avLst/>
            </a:prstGeom>
            <a:ln w="57150" cmpd="thinThick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0" name="直線コネクタ 269">
              <a:extLst>
                <a:ext uri="{FF2B5EF4-FFF2-40B4-BE49-F238E27FC236}">
                  <a16:creationId xmlns:a16="http://schemas.microsoft.com/office/drawing/2014/main" id="{B86DFA12-A39D-41E7-80D9-7808FD2E729D}"/>
                </a:ext>
              </a:extLst>
            </xdr:cNvPr>
            <xdr:cNvCxnSpPr/>
          </xdr:nvCxnSpPr>
          <xdr:spPr>
            <a:xfrm>
              <a:off x="647700" y="28135732"/>
              <a:ext cx="3636000" cy="0"/>
            </a:xfrm>
            <a:prstGeom prst="line">
              <a:avLst/>
            </a:prstGeom>
            <a:ln w="57150" cmpd="thinThick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1" name="直線コネクタ 270">
              <a:extLst>
                <a:ext uri="{FF2B5EF4-FFF2-40B4-BE49-F238E27FC236}">
                  <a16:creationId xmlns:a16="http://schemas.microsoft.com/office/drawing/2014/main" id="{8AFD6348-F4BC-4421-827E-6682AA533BC1}"/>
                </a:ext>
              </a:extLst>
            </xdr:cNvPr>
            <xdr:cNvCxnSpPr/>
          </xdr:nvCxnSpPr>
          <xdr:spPr>
            <a:xfrm>
              <a:off x="645460" y="28391225"/>
              <a:ext cx="3456000" cy="0"/>
            </a:xfrm>
            <a:prstGeom prst="line">
              <a:avLst/>
            </a:prstGeom>
            <a:ln w="19050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2" name="直線コネクタ 271">
              <a:extLst>
                <a:ext uri="{FF2B5EF4-FFF2-40B4-BE49-F238E27FC236}">
                  <a16:creationId xmlns:a16="http://schemas.microsoft.com/office/drawing/2014/main" id="{4FC5705F-A847-4E2B-A685-7A749A34E2B5}"/>
                </a:ext>
              </a:extLst>
            </xdr:cNvPr>
            <xdr:cNvCxnSpPr/>
          </xdr:nvCxnSpPr>
          <xdr:spPr>
            <a:xfrm>
              <a:off x="5212977" y="28140217"/>
              <a:ext cx="1224000" cy="0"/>
            </a:xfrm>
            <a:prstGeom prst="line">
              <a:avLst/>
            </a:prstGeom>
            <a:ln w="19050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4" name="直線コネクタ 273">
              <a:extLst>
                <a:ext uri="{FF2B5EF4-FFF2-40B4-BE49-F238E27FC236}">
                  <a16:creationId xmlns:a16="http://schemas.microsoft.com/office/drawing/2014/main" id="{B5EFE04F-3DD4-47BE-9D20-432550F58A3D}"/>
                </a:ext>
              </a:extLst>
            </xdr:cNvPr>
            <xdr:cNvCxnSpPr/>
          </xdr:nvCxnSpPr>
          <xdr:spPr>
            <a:xfrm>
              <a:off x="5479680" y="29135293"/>
              <a:ext cx="936000" cy="0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5" name="直線コネクタ 274">
              <a:extLst>
                <a:ext uri="{FF2B5EF4-FFF2-40B4-BE49-F238E27FC236}">
                  <a16:creationId xmlns:a16="http://schemas.microsoft.com/office/drawing/2014/main" id="{C25BF14F-10AA-4086-9665-9CB33EFB8D24}"/>
                </a:ext>
              </a:extLst>
            </xdr:cNvPr>
            <xdr:cNvCxnSpPr/>
          </xdr:nvCxnSpPr>
          <xdr:spPr>
            <a:xfrm>
              <a:off x="667875" y="29388545"/>
              <a:ext cx="2052000" cy="0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6" name="直線コネクタ 275">
              <a:extLst>
                <a:ext uri="{FF2B5EF4-FFF2-40B4-BE49-F238E27FC236}">
                  <a16:creationId xmlns:a16="http://schemas.microsoft.com/office/drawing/2014/main" id="{2241B8D2-19D7-44FB-B8E8-559B86D28CD0}"/>
                </a:ext>
              </a:extLst>
            </xdr:cNvPr>
            <xdr:cNvCxnSpPr/>
          </xdr:nvCxnSpPr>
          <xdr:spPr>
            <a:xfrm>
              <a:off x="2855262" y="29401992"/>
              <a:ext cx="3564000" cy="0"/>
            </a:xfrm>
            <a:prstGeom prst="line">
              <a:avLst/>
            </a:prstGeom>
            <a:ln w="57150" cmpd="thinThick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7" name="直線コネクタ 276">
              <a:extLst>
                <a:ext uri="{FF2B5EF4-FFF2-40B4-BE49-F238E27FC236}">
                  <a16:creationId xmlns:a16="http://schemas.microsoft.com/office/drawing/2014/main" id="{AB38CF4D-DD10-43C5-BC7B-7657F4116775}"/>
                </a:ext>
              </a:extLst>
            </xdr:cNvPr>
            <xdr:cNvCxnSpPr/>
          </xdr:nvCxnSpPr>
          <xdr:spPr>
            <a:xfrm>
              <a:off x="676838" y="29655244"/>
              <a:ext cx="4212000" cy="0"/>
            </a:xfrm>
            <a:prstGeom prst="line">
              <a:avLst/>
            </a:prstGeom>
            <a:ln w="57150" cmpd="thinThick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9" name="直線コネクタ 278">
              <a:extLst>
                <a:ext uri="{FF2B5EF4-FFF2-40B4-BE49-F238E27FC236}">
                  <a16:creationId xmlns:a16="http://schemas.microsoft.com/office/drawing/2014/main" id="{FA3BA650-B9A6-471A-B3A9-EAB3AFF9CF28}"/>
                </a:ext>
              </a:extLst>
            </xdr:cNvPr>
            <xdr:cNvCxnSpPr/>
          </xdr:nvCxnSpPr>
          <xdr:spPr>
            <a:xfrm>
              <a:off x="663388" y="29899536"/>
              <a:ext cx="3600000" cy="0"/>
            </a:xfrm>
            <a:prstGeom prst="line">
              <a:avLst/>
            </a:prstGeom>
            <a:ln w="19050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0" name="直線コネクタ 279">
              <a:extLst>
                <a:ext uri="{FF2B5EF4-FFF2-40B4-BE49-F238E27FC236}">
                  <a16:creationId xmlns:a16="http://schemas.microsoft.com/office/drawing/2014/main" id="{80E2E1C3-3314-4D25-A3D8-7672F7425757}"/>
                </a:ext>
              </a:extLst>
            </xdr:cNvPr>
            <xdr:cNvCxnSpPr/>
          </xdr:nvCxnSpPr>
          <xdr:spPr>
            <a:xfrm>
              <a:off x="5802407" y="29648527"/>
              <a:ext cx="612000" cy="0"/>
            </a:xfrm>
            <a:prstGeom prst="line">
              <a:avLst/>
            </a:prstGeom>
            <a:ln w="19050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1" name="直線コネクタ 280">
            <a:extLst>
              <a:ext uri="{FF2B5EF4-FFF2-40B4-BE49-F238E27FC236}">
                <a16:creationId xmlns:a16="http://schemas.microsoft.com/office/drawing/2014/main" id="{433FB6CB-32DF-4F27-B8EE-C3BFF6BF456C}"/>
              </a:ext>
            </a:extLst>
          </xdr:cNvPr>
          <xdr:cNvCxnSpPr/>
        </xdr:nvCxnSpPr>
        <xdr:spPr>
          <a:xfrm>
            <a:off x="806824" y="30659296"/>
            <a:ext cx="1584000" cy="0"/>
          </a:xfrm>
          <a:prstGeom prst="line">
            <a:avLst/>
          </a:prstGeom>
          <a:ln w="57150" cmpd="thinThick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134471</xdr:colOff>
      <xdr:row>97</xdr:row>
      <xdr:rowOff>168090</xdr:rowOff>
    </xdr:from>
    <xdr:to>
      <xdr:col>17</xdr:col>
      <xdr:colOff>537883</xdr:colOff>
      <xdr:row>104</xdr:row>
      <xdr:rowOff>67046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F527553E-9803-4C5A-9149-602AFA3CE64E}"/>
            </a:ext>
          </a:extLst>
        </xdr:cNvPr>
        <xdr:cNvGrpSpPr/>
      </xdr:nvGrpSpPr>
      <xdr:grpSpPr>
        <a:xfrm>
          <a:off x="6869206" y="21907502"/>
          <a:ext cx="6499412" cy="1467779"/>
          <a:chOff x="6869206" y="21907502"/>
          <a:chExt cx="6499412" cy="1467779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26EC5346-58AE-4584-BD34-3DBB3668A969}"/>
              </a:ext>
            </a:extLst>
          </xdr:cNvPr>
          <xdr:cNvGrpSpPr/>
        </xdr:nvGrpSpPr>
        <xdr:grpSpPr>
          <a:xfrm>
            <a:off x="6869206" y="21907502"/>
            <a:ext cx="6499412" cy="1467779"/>
            <a:chOff x="6869206" y="21907502"/>
            <a:chExt cx="6499412" cy="1467779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49AF2AD-8DF7-4E82-8025-95D1CA0C6D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/>
            <a:srcRect l="15505" t="30177" r="37186" b="53726"/>
            <a:stretch/>
          </xdr:blipFill>
          <xdr:spPr>
            <a:xfrm>
              <a:off x="6869206" y="21907502"/>
              <a:ext cx="6499412" cy="1243852"/>
            </a:xfrm>
            <a:prstGeom prst="rect">
              <a:avLst/>
            </a:prstGeom>
          </xdr:spPr>
        </xdr:pic>
        <xdr:pic>
          <xdr:nvPicPr>
            <xdr:cNvPr id="176" name="図 175">
              <a:extLst>
                <a:ext uri="{FF2B5EF4-FFF2-40B4-BE49-F238E27FC236}">
                  <a16:creationId xmlns:a16="http://schemas.microsoft.com/office/drawing/2014/main" id="{6F91D8D1-0697-407B-ADB3-501E1ABC957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0"/>
            <a:srcRect l="15505" t="45751" r="73206" b="50681"/>
            <a:stretch/>
          </xdr:blipFill>
          <xdr:spPr>
            <a:xfrm>
              <a:off x="6875928" y="23106530"/>
              <a:ext cx="1512000" cy="268751"/>
            </a:xfrm>
            <a:prstGeom prst="rect">
              <a:avLst/>
            </a:prstGeom>
          </xdr:spPr>
        </xdr:pic>
      </xdr:grp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ED7FA943-95C9-4362-9D19-68DF2E087041}"/>
              </a:ext>
            </a:extLst>
          </xdr:cNvPr>
          <xdr:cNvSpPr/>
        </xdr:nvSpPr>
        <xdr:spPr>
          <a:xfrm>
            <a:off x="7507940" y="22344529"/>
            <a:ext cx="1584000" cy="302559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79" name="直線コネクタ 178">
            <a:extLst>
              <a:ext uri="{FF2B5EF4-FFF2-40B4-BE49-F238E27FC236}">
                <a16:creationId xmlns:a16="http://schemas.microsoft.com/office/drawing/2014/main" id="{9D55A90E-999E-4349-8886-CDA2B64789B6}"/>
              </a:ext>
            </a:extLst>
          </xdr:cNvPr>
          <xdr:cNvCxnSpPr/>
        </xdr:nvCxnSpPr>
        <xdr:spPr>
          <a:xfrm>
            <a:off x="9424147" y="22871205"/>
            <a:ext cx="1764000" cy="0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224119</xdr:colOff>
      <xdr:row>105</xdr:row>
      <xdr:rowOff>44824</xdr:rowOff>
    </xdr:from>
    <xdr:to>
      <xdr:col>15</xdr:col>
      <xdr:colOff>380119</xdr:colOff>
      <xdr:row>106</xdr:row>
      <xdr:rowOff>115786</xdr:rowOff>
    </xdr:to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B4741A0C-5D81-44B6-8B5E-31154F050CA0}"/>
            </a:ext>
          </a:extLst>
        </xdr:cNvPr>
        <xdr:cNvSpPr txBox="1"/>
      </xdr:nvSpPr>
      <xdr:spPr>
        <a:xfrm>
          <a:off x="8482854" y="23577177"/>
          <a:ext cx="3204000" cy="295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lIns="36000" tIns="36000" rIns="36000" bIns="36000" rtlCol="0" anchor="t"/>
        <a:lstStyle/>
        <a:p>
          <a:r>
            <a:rPr kumimoji="1" lang="ja-JP" altLang="en-US" sz="1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➤　「地域交流」は元々、老健の施設基準</a:t>
          </a:r>
        </a:p>
      </xdr:txBody>
    </xdr:sp>
    <xdr:clientData/>
  </xdr:twoCellAnchor>
  <xdr:twoCellAnchor>
    <xdr:from>
      <xdr:col>9</xdr:col>
      <xdr:colOff>118783</xdr:colOff>
      <xdr:row>108</xdr:row>
      <xdr:rowOff>22410</xdr:rowOff>
    </xdr:from>
    <xdr:to>
      <xdr:col>17</xdr:col>
      <xdr:colOff>522195</xdr:colOff>
      <xdr:row>113</xdr:row>
      <xdr:rowOff>134471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49B17E71-5127-4836-87B7-6BAAE3A909E9}"/>
            </a:ext>
          </a:extLst>
        </xdr:cNvPr>
        <xdr:cNvGrpSpPr/>
      </xdr:nvGrpSpPr>
      <xdr:grpSpPr>
        <a:xfrm>
          <a:off x="6853518" y="24227116"/>
          <a:ext cx="6499412" cy="1232649"/>
          <a:chOff x="6853518" y="24227116"/>
          <a:chExt cx="6499412" cy="1232649"/>
        </a:xfrm>
      </xdr:grpSpPr>
      <xdr:grpSp>
        <xdr:nvGrpSpPr>
          <xdr:cNvPr id="45" name="グループ化 44">
            <a:extLst>
              <a:ext uri="{FF2B5EF4-FFF2-40B4-BE49-F238E27FC236}">
                <a16:creationId xmlns:a16="http://schemas.microsoft.com/office/drawing/2014/main" id="{FA6B44A6-541E-46C8-9837-3CE8A526EB14}"/>
              </a:ext>
            </a:extLst>
          </xdr:cNvPr>
          <xdr:cNvGrpSpPr/>
        </xdr:nvGrpSpPr>
        <xdr:grpSpPr>
          <a:xfrm>
            <a:off x="6853518" y="24227116"/>
            <a:ext cx="6499412" cy="1232649"/>
            <a:chOff x="6853518" y="24227116"/>
            <a:chExt cx="6499412" cy="1232649"/>
          </a:xfrm>
        </xdr:grpSpPr>
        <xdr:grpSp>
          <xdr:nvGrpSpPr>
            <xdr:cNvPr id="30" name="グループ化 29">
              <a:extLst>
                <a:ext uri="{FF2B5EF4-FFF2-40B4-BE49-F238E27FC236}">
                  <a16:creationId xmlns:a16="http://schemas.microsoft.com/office/drawing/2014/main" id="{2EFC00C1-3FA5-475A-ABAD-F17B82B9EE9A}"/>
                </a:ext>
              </a:extLst>
            </xdr:cNvPr>
            <xdr:cNvGrpSpPr/>
          </xdr:nvGrpSpPr>
          <xdr:grpSpPr>
            <a:xfrm>
              <a:off x="6853518" y="24227116"/>
              <a:ext cx="6499412" cy="1232649"/>
              <a:chOff x="6853518" y="24327970"/>
              <a:chExt cx="6499412" cy="1232649"/>
            </a:xfrm>
          </xdr:grpSpPr>
          <xdr:pic>
            <xdr:nvPicPr>
              <xdr:cNvPr id="175" name="図 174">
                <a:extLst>
                  <a:ext uri="{FF2B5EF4-FFF2-40B4-BE49-F238E27FC236}">
                    <a16:creationId xmlns:a16="http://schemas.microsoft.com/office/drawing/2014/main" id="{FD21BE94-13ED-4AB1-B2C7-3F491B28C1A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/>
              <a:srcRect l="15505" t="49087" r="37186" b="37862"/>
              <a:stretch/>
            </xdr:blipFill>
            <xdr:spPr>
              <a:xfrm>
                <a:off x="6853518" y="24552084"/>
                <a:ext cx="6499412" cy="1008535"/>
              </a:xfrm>
              <a:prstGeom prst="rect">
                <a:avLst/>
              </a:prstGeom>
            </xdr:spPr>
          </xdr:pic>
          <xdr:pic>
            <xdr:nvPicPr>
              <xdr:cNvPr id="181" name="図 180">
                <a:extLst>
                  <a:ext uri="{FF2B5EF4-FFF2-40B4-BE49-F238E27FC236}">
                    <a16:creationId xmlns:a16="http://schemas.microsoft.com/office/drawing/2014/main" id="{068EC043-4092-40F3-99FF-C014C180416E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0"/>
              <a:srcRect l="26663" t="45520" r="37186" b="50855"/>
              <a:stretch/>
            </xdr:blipFill>
            <xdr:spPr>
              <a:xfrm>
                <a:off x="8269941" y="24327970"/>
                <a:ext cx="4966448" cy="280148"/>
              </a:xfrm>
              <a:prstGeom prst="rect">
                <a:avLst/>
              </a:prstGeom>
            </xdr:spPr>
          </xdr:pic>
        </xdr:grpSp>
        <xdr:cxnSp macro="">
          <xdr:nvCxnSpPr>
            <xdr:cNvPr id="183" name="直線コネクタ 182">
              <a:extLst>
                <a:ext uri="{FF2B5EF4-FFF2-40B4-BE49-F238E27FC236}">
                  <a16:creationId xmlns:a16="http://schemas.microsoft.com/office/drawing/2014/main" id="{426E7E74-3363-4666-AE80-1318FBB80360}"/>
                </a:ext>
              </a:extLst>
            </xdr:cNvPr>
            <xdr:cNvCxnSpPr/>
          </xdr:nvCxnSpPr>
          <xdr:spPr>
            <a:xfrm>
              <a:off x="11441206" y="24484853"/>
              <a:ext cx="324000" cy="0"/>
            </a:xfrm>
            <a:prstGeom prst="line">
              <a:avLst/>
            </a:prstGeom>
            <a:ln w="57150" cmpd="thinThick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7" name="直線コネクタ 186">
              <a:extLst>
                <a:ext uri="{FF2B5EF4-FFF2-40B4-BE49-F238E27FC236}">
                  <a16:creationId xmlns:a16="http://schemas.microsoft.com/office/drawing/2014/main" id="{4EFFEC00-F464-4935-98BF-DA986C948F6E}"/>
                </a:ext>
              </a:extLst>
            </xdr:cNvPr>
            <xdr:cNvCxnSpPr/>
          </xdr:nvCxnSpPr>
          <xdr:spPr>
            <a:xfrm>
              <a:off x="12180790" y="25190827"/>
              <a:ext cx="10440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9" name="直線コネクタ 188">
              <a:extLst>
                <a:ext uri="{FF2B5EF4-FFF2-40B4-BE49-F238E27FC236}">
                  <a16:creationId xmlns:a16="http://schemas.microsoft.com/office/drawing/2014/main" id="{D8297F88-86BC-41C6-BB75-825E9CD349D3}"/>
                </a:ext>
              </a:extLst>
            </xdr:cNvPr>
            <xdr:cNvCxnSpPr/>
          </xdr:nvCxnSpPr>
          <xdr:spPr>
            <a:xfrm>
              <a:off x="7362263" y="25426147"/>
              <a:ext cx="21240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85" name="直線コネクタ 184">
            <a:extLst>
              <a:ext uri="{FF2B5EF4-FFF2-40B4-BE49-F238E27FC236}">
                <a16:creationId xmlns:a16="http://schemas.microsoft.com/office/drawing/2014/main" id="{877BFD9B-DC47-4C37-9EB5-9E7CE252EB99}"/>
              </a:ext>
            </a:extLst>
          </xdr:cNvPr>
          <xdr:cNvCxnSpPr/>
        </xdr:nvCxnSpPr>
        <xdr:spPr>
          <a:xfrm>
            <a:off x="10432676" y="24933088"/>
            <a:ext cx="648000" cy="0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6" name="直線コネクタ 185">
            <a:extLst>
              <a:ext uri="{FF2B5EF4-FFF2-40B4-BE49-F238E27FC236}">
                <a16:creationId xmlns:a16="http://schemas.microsoft.com/office/drawing/2014/main" id="{AF9CCC82-BB0D-457D-8916-72AF3CF00725}"/>
              </a:ext>
            </a:extLst>
          </xdr:cNvPr>
          <xdr:cNvCxnSpPr/>
        </xdr:nvCxnSpPr>
        <xdr:spPr>
          <a:xfrm>
            <a:off x="11190197" y="24928604"/>
            <a:ext cx="1080000" cy="0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250\&#28201;&#25925;&#20250;&#20849;&#26377;\Desktop\&#22312;&#23429;&#24489;&#24112;&#35336;&#31639;&#26360;&#65288;H27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250\&#28201;&#25925;&#20250;&#20849;&#26377;\Desktop\&#22312;&#23429;&#24489;&#24112;&#35336;&#31639;&#26360;&#65288;&#35352;&#20837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退所総合"/>
      <sheetName val="ひな形 (6)"/>
      <sheetName val="H26.8"/>
      <sheetName val="H26.9"/>
      <sheetName val="H26.10"/>
      <sheetName val="H26.11"/>
      <sheetName val="H26.12"/>
      <sheetName val="H27.1"/>
      <sheetName val="H27.2"/>
      <sheetName val="H27.3 "/>
      <sheetName val="H27.4"/>
      <sheetName val="H27.5"/>
      <sheetName val="H27.6"/>
      <sheetName val="H27.7"/>
      <sheetName val="H27.8"/>
      <sheetName val="H27.9"/>
      <sheetName val="H27.10"/>
      <sheetName val="H27.11"/>
      <sheetName val="H27.12"/>
      <sheetName val="紹介元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退所総合"/>
      <sheetName val="ひな形 (6)"/>
      <sheetName val="H26.8"/>
      <sheetName val="H26.9"/>
      <sheetName val="H26.10"/>
      <sheetName val="H26.11"/>
      <sheetName val="H26.12"/>
      <sheetName val="H27.1"/>
      <sheetName val="H27.2"/>
      <sheetName val="H27.3 "/>
      <sheetName val="H27.4"/>
      <sheetName val="H27.5"/>
      <sheetName val="H27.6"/>
      <sheetName val="H27.7"/>
      <sheetName val="H27.8"/>
      <sheetName val="H27.9"/>
      <sheetName val="H27.10"/>
      <sheetName val="H27.11"/>
      <sheetName val="H27.12"/>
      <sheetName val="紹介元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B68E9-D0BB-4CED-BD40-BF6C543B8109}">
  <dimension ref="A1:BN92"/>
  <sheetViews>
    <sheetView tabSelected="1" topLeftCell="C1" workbookViewId="0">
      <selection activeCell="AG27" sqref="AG27:AJ27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122" t="s">
        <v>143</v>
      </c>
      <c r="AU1" s="12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</row>
    <row r="2" spans="1:64" ht="14.25" customHeight="1" thickBot="1">
      <c r="A2" s="124"/>
      <c r="C2" s="2"/>
      <c r="D2" s="2"/>
      <c r="E2" s="2"/>
      <c r="F2" s="2"/>
      <c r="G2" s="2"/>
      <c r="H2" s="2"/>
      <c r="I2" s="2"/>
      <c r="J2" s="12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94" t="s">
        <v>83</v>
      </c>
      <c r="BC2" s="395"/>
      <c r="BD2" s="3">
        <v>3</v>
      </c>
      <c r="BE2" s="126" t="s">
        <v>0</v>
      </c>
      <c r="BF2" s="4">
        <v>4</v>
      </c>
      <c r="BG2" s="126" t="s">
        <v>1</v>
      </c>
      <c r="BH2" s="2"/>
      <c r="BI2" s="2"/>
    </row>
    <row r="3" spans="1:64" ht="11.25" customHeight="1">
      <c r="A3" s="127" t="s">
        <v>2</v>
      </c>
      <c r="B3" s="128" t="s">
        <v>3</v>
      </c>
      <c r="C3" s="129" t="s">
        <v>45</v>
      </c>
      <c r="D3" s="396" t="s">
        <v>58</v>
      </c>
      <c r="E3" s="396"/>
      <c r="F3" s="396" t="s">
        <v>59</v>
      </c>
      <c r="G3" s="397"/>
      <c r="H3" s="398" t="s">
        <v>4</v>
      </c>
      <c r="I3" s="399"/>
      <c r="J3" s="399"/>
      <c r="K3" s="399"/>
      <c r="L3" s="400" t="s">
        <v>5</v>
      </c>
      <c r="M3" s="401"/>
      <c r="N3" s="400" t="s">
        <v>43</v>
      </c>
      <c r="O3" s="402"/>
      <c r="P3" s="398" t="s">
        <v>4</v>
      </c>
      <c r="Q3" s="399"/>
      <c r="R3" s="399"/>
      <c r="S3" s="399"/>
      <c r="T3" s="400" t="s">
        <v>5</v>
      </c>
      <c r="U3" s="401"/>
      <c r="V3" s="400" t="s">
        <v>43</v>
      </c>
      <c r="W3" s="402"/>
      <c r="X3" s="398" t="s">
        <v>4</v>
      </c>
      <c r="Y3" s="399"/>
      <c r="Z3" s="399"/>
      <c r="AA3" s="399"/>
      <c r="AB3" s="405" t="s">
        <v>5</v>
      </c>
      <c r="AC3" s="405"/>
      <c r="AD3" s="405" t="s">
        <v>43</v>
      </c>
      <c r="AE3" s="406"/>
      <c r="AF3" s="127" t="s">
        <v>2</v>
      </c>
      <c r="AG3" s="403" t="s">
        <v>146</v>
      </c>
      <c r="AH3" s="404"/>
      <c r="AI3" s="404"/>
      <c r="AJ3" s="404"/>
      <c r="AK3" s="400" t="s">
        <v>7</v>
      </c>
      <c r="AL3" s="401"/>
      <c r="AM3" s="400" t="s">
        <v>43</v>
      </c>
      <c r="AN3" s="402"/>
      <c r="AO3" s="403" t="s">
        <v>147</v>
      </c>
      <c r="AP3" s="404"/>
      <c r="AQ3" s="404"/>
      <c r="AR3" s="404"/>
      <c r="AS3" s="400" t="s">
        <v>7</v>
      </c>
      <c r="AT3" s="401"/>
      <c r="AU3" s="400" t="s">
        <v>43</v>
      </c>
      <c r="AV3" s="402"/>
      <c r="AW3" s="403" t="s">
        <v>148</v>
      </c>
      <c r="AX3" s="404"/>
      <c r="AY3" s="404"/>
      <c r="AZ3" s="404"/>
      <c r="BA3" s="405" t="s">
        <v>7</v>
      </c>
      <c r="BB3" s="405"/>
      <c r="BC3" s="405" t="s">
        <v>43</v>
      </c>
      <c r="BD3" s="406"/>
      <c r="BK3" s="25" t="s">
        <v>5</v>
      </c>
      <c r="BL3" s="25" t="s">
        <v>7</v>
      </c>
    </row>
    <row r="4" spans="1:64" ht="10.5" customHeight="1">
      <c r="A4" s="130">
        <v>1</v>
      </c>
      <c r="B4" s="88">
        <v>88</v>
      </c>
      <c r="C4" s="89">
        <v>30</v>
      </c>
      <c r="D4" s="391">
        <v>8</v>
      </c>
      <c r="E4" s="391"/>
      <c r="F4" s="391">
        <v>6</v>
      </c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130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131">
        <v>2</v>
      </c>
      <c r="B5" s="90">
        <v>88</v>
      </c>
      <c r="C5" s="110">
        <v>30</v>
      </c>
      <c r="D5" s="364">
        <v>8</v>
      </c>
      <c r="E5" s="364"/>
      <c r="F5" s="364">
        <v>6</v>
      </c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131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131">
        <v>3</v>
      </c>
      <c r="B6" s="90">
        <v>88</v>
      </c>
      <c r="C6" s="110">
        <v>30</v>
      </c>
      <c r="D6" s="364">
        <v>8</v>
      </c>
      <c r="E6" s="364"/>
      <c r="F6" s="364">
        <v>6</v>
      </c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131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131">
        <v>4</v>
      </c>
      <c r="B7" s="90">
        <v>88</v>
      </c>
      <c r="C7" s="110">
        <v>30</v>
      </c>
      <c r="D7" s="364">
        <v>8</v>
      </c>
      <c r="E7" s="364"/>
      <c r="F7" s="364">
        <v>6</v>
      </c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131">
        <v>4</v>
      </c>
      <c r="AG7" s="357" t="s">
        <v>136</v>
      </c>
      <c r="AH7" s="358"/>
      <c r="AI7" s="358"/>
      <c r="AJ7" s="358"/>
      <c r="AK7" s="359" t="s">
        <v>13</v>
      </c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131">
        <v>5</v>
      </c>
      <c r="B8" s="90">
        <v>87</v>
      </c>
      <c r="C8" s="110">
        <v>30</v>
      </c>
      <c r="D8" s="364">
        <v>8</v>
      </c>
      <c r="E8" s="364"/>
      <c r="F8" s="364">
        <v>6</v>
      </c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131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131">
        <v>6</v>
      </c>
      <c r="B9" s="90">
        <v>88</v>
      </c>
      <c r="C9" s="110">
        <v>30</v>
      </c>
      <c r="D9" s="364">
        <v>8</v>
      </c>
      <c r="E9" s="364"/>
      <c r="F9" s="364">
        <v>6</v>
      </c>
      <c r="G9" s="365"/>
      <c r="H9" s="379" t="s">
        <v>130</v>
      </c>
      <c r="I9" s="380"/>
      <c r="J9" s="380"/>
      <c r="K9" s="381"/>
      <c r="L9" s="226" t="s">
        <v>8</v>
      </c>
      <c r="M9" s="227"/>
      <c r="N9" s="366" t="s">
        <v>84</v>
      </c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131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131">
        <v>7</v>
      </c>
      <c r="B10" s="90">
        <v>88</v>
      </c>
      <c r="C10" s="110">
        <v>30</v>
      </c>
      <c r="D10" s="364">
        <v>8</v>
      </c>
      <c r="E10" s="364"/>
      <c r="F10" s="364">
        <v>6</v>
      </c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131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131">
        <v>8</v>
      </c>
      <c r="B11" s="90">
        <v>88</v>
      </c>
      <c r="C11" s="110">
        <v>30</v>
      </c>
      <c r="D11" s="364">
        <v>8</v>
      </c>
      <c r="E11" s="364"/>
      <c r="F11" s="364">
        <v>6</v>
      </c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131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131">
        <v>9</v>
      </c>
      <c r="B12" s="90">
        <v>88</v>
      </c>
      <c r="C12" s="110">
        <v>30</v>
      </c>
      <c r="D12" s="364">
        <v>8</v>
      </c>
      <c r="E12" s="364"/>
      <c r="F12" s="364">
        <v>6</v>
      </c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131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131">
        <v>10</v>
      </c>
      <c r="B13" s="90">
        <v>90</v>
      </c>
      <c r="C13" s="110">
        <v>30</v>
      </c>
      <c r="D13" s="364">
        <v>8</v>
      </c>
      <c r="E13" s="364"/>
      <c r="F13" s="364">
        <v>6</v>
      </c>
      <c r="G13" s="365"/>
      <c r="H13" s="362" t="s">
        <v>132</v>
      </c>
      <c r="I13" s="363"/>
      <c r="J13" s="363"/>
      <c r="K13" s="363"/>
      <c r="L13" s="226" t="s">
        <v>8</v>
      </c>
      <c r="M13" s="227"/>
      <c r="N13" s="366" t="s">
        <v>84</v>
      </c>
      <c r="O13" s="360"/>
      <c r="P13" s="362" t="s">
        <v>134</v>
      </c>
      <c r="Q13" s="363"/>
      <c r="R13" s="363"/>
      <c r="S13" s="363"/>
      <c r="T13" s="226" t="s">
        <v>18</v>
      </c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131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131">
        <v>11</v>
      </c>
      <c r="B14" s="90">
        <v>90</v>
      </c>
      <c r="C14" s="110">
        <v>30</v>
      </c>
      <c r="D14" s="364">
        <v>8</v>
      </c>
      <c r="E14" s="364"/>
      <c r="F14" s="364">
        <v>6</v>
      </c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131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131">
        <v>12</v>
      </c>
      <c r="B15" s="90">
        <v>90</v>
      </c>
      <c r="C15" s="110">
        <v>30</v>
      </c>
      <c r="D15" s="364">
        <v>8</v>
      </c>
      <c r="E15" s="364"/>
      <c r="F15" s="364">
        <v>6</v>
      </c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131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131">
        <v>13</v>
      </c>
      <c r="B16" s="90">
        <v>90</v>
      </c>
      <c r="C16" s="110">
        <v>30</v>
      </c>
      <c r="D16" s="364">
        <v>8</v>
      </c>
      <c r="E16" s="364"/>
      <c r="F16" s="364">
        <v>6</v>
      </c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131">
        <v>13</v>
      </c>
      <c r="AG16" s="357" t="s">
        <v>137</v>
      </c>
      <c r="AH16" s="358"/>
      <c r="AI16" s="358"/>
      <c r="AJ16" s="358"/>
      <c r="AK16" s="359" t="s">
        <v>8</v>
      </c>
      <c r="AL16" s="359"/>
      <c r="AM16" s="366" t="s">
        <v>84</v>
      </c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131">
        <v>14</v>
      </c>
      <c r="B17" s="90">
        <v>89</v>
      </c>
      <c r="C17" s="110">
        <v>30</v>
      </c>
      <c r="D17" s="364">
        <v>7</v>
      </c>
      <c r="E17" s="364"/>
      <c r="F17" s="364">
        <v>6</v>
      </c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131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131">
        <v>15</v>
      </c>
      <c r="B18" s="90">
        <v>89</v>
      </c>
      <c r="C18" s="110">
        <v>30</v>
      </c>
      <c r="D18" s="364">
        <v>7</v>
      </c>
      <c r="E18" s="364"/>
      <c r="F18" s="364">
        <v>6</v>
      </c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131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131">
        <v>16</v>
      </c>
      <c r="B19" s="90">
        <v>89</v>
      </c>
      <c r="C19" s="110">
        <v>30</v>
      </c>
      <c r="D19" s="364">
        <v>7</v>
      </c>
      <c r="E19" s="364"/>
      <c r="F19" s="364">
        <v>6</v>
      </c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131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131">
        <v>17</v>
      </c>
      <c r="B20" s="90">
        <v>89</v>
      </c>
      <c r="C20" s="110">
        <v>30</v>
      </c>
      <c r="D20" s="364">
        <v>7</v>
      </c>
      <c r="E20" s="364"/>
      <c r="F20" s="364">
        <v>6</v>
      </c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131">
        <v>17</v>
      </c>
      <c r="AG20" s="357" t="s">
        <v>139</v>
      </c>
      <c r="AH20" s="358"/>
      <c r="AI20" s="358"/>
      <c r="AJ20" s="358"/>
      <c r="AK20" s="359" t="s">
        <v>11</v>
      </c>
      <c r="AL20" s="359"/>
      <c r="AM20" s="226"/>
      <c r="AN20" s="360"/>
      <c r="AO20" s="357" t="s">
        <v>141</v>
      </c>
      <c r="AP20" s="358"/>
      <c r="AQ20" s="358"/>
      <c r="AR20" s="358"/>
      <c r="AS20" s="359" t="s">
        <v>10</v>
      </c>
      <c r="AT20" s="359"/>
      <c r="AU20" s="366" t="s">
        <v>84</v>
      </c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131">
        <v>18</v>
      </c>
      <c r="B21" s="90">
        <v>87</v>
      </c>
      <c r="C21" s="110">
        <v>30</v>
      </c>
      <c r="D21" s="364">
        <v>7</v>
      </c>
      <c r="E21" s="364"/>
      <c r="F21" s="364">
        <v>6</v>
      </c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131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131">
        <v>19</v>
      </c>
      <c r="B22" s="90">
        <v>87</v>
      </c>
      <c r="C22" s="110">
        <v>30</v>
      </c>
      <c r="D22" s="364">
        <v>7</v>
      </c>
      <c r="E22" s="364"/>
      <c r="F22" s="364">
        <v>6</v>
      </c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131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131">
        <v>20</v>
      </c>
      <c r="B23" s="90">
        <v>88</v>
      </c>
      <c r="C23" s="110">
        <v>31</v>
      </c>
      <c r="D23" s="364">
        <v>8</v>
      </c>
      <c r="E23" s="364"/>
      <c r="F23" s="364">
        <v>6</v>
      </c>
      <c r="G23" s="365"/>
      <c r="H23" s="372" t="s">
        <v>126</v>
      </c>
      <c r="I23" s="363"/>
      <c r="J23" s="363"/>
      <c r="K23" s="363"/>
      <c r="L23" s="226" t="s">
        <v>12</v>
      </c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131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131">
        <v>21</v>
      </c>
      <c r="B24" s="90">
        <v>88</v>
      </c>
      <c r="C24" s="110">
        <v>31</v>
      </c>
      <c r="D24" s="364">
        <v>8</v>
      </c>
      <c r="E24" s="364"/>
      <c r="F24" s="364">
        <v>6</v>
      </c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131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131">
        <v>22</v>
      </c>
      <c r="B25" s="90">
        <v>88</v>
      </c>
      <c r="C25" s="110">
        <v>31</v>
      </c>
      <c r="D25" s="364">
        <v>8</v>
      </c>
      <c r="E25" s="364"/>
      <c r="F25" s="364">
        <v>6</v>
      </c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131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12"/>
    </row>
    <row r="26" spans="1:63" ht="10.5" customHeight="1">
      <c r="A26" s="131">
        <v>23</v>
      </c>
      <c r="B26" s="90">
        <v>88</v>
      </c>
      <c r="C26" s="110">
        <v>31</v>
      </c>
      <c r="D26" s="364">
        <v>8</v>
      </c>
      <c r="E26" s="364"/>
      <c r="F26" s="364">
        <v>6</v>
      </c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131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131">
        <v>24</v>
      </c>
      <c r="B27" s="90">
        <v>88</v>
      </c>
      <c r="C27" s="110">
        <v>31</v>
      </c>
      <c r="D27" s="364">
        <v>8</v>
      </c>
      <c r="E27" s="364"/>
      <c r="F27" s="364">
        <v>6</v>
      </c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131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131">
        <v>25</v>
      </c>
      <c r="B28" s="90">
        <v>88</v>
      </c>
      <c r="C28" s="110">
        <v>31</v>
      </c>
      <c r="D28" s="364">
        <v>8</v>
      </c>
      <c r="E28" s="364"/>
      <c r="F28" s="364">
        <v>6</v>
      </c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131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131">
        <v>26</v>
      </c>
      <c r="B29" s="90">
        <v>88</v>
      </c>
      <c r="C29" s="110">
        <v>31</v>
      </c>
      <c r="D29" s="364">
        <v>8</v>
      </c>
      <c r="E29" s="364"/>
      <c r="F29" s="364">
        <v>6</v>
      </c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131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131">
        <v>27</v>
      </c>
      <c r="B30" s="90">
        <v>89</v>
      </c>
      <c r="C30" s="110">
        <v>32</v>
      </c>
      <c r="D30" s="364">
        <v>9</v>
      </c>
      <c r="E30" s="364"/>
      <c r="F30" s="364">
        <v>6</v>
      </c>
      <c r="G30" s="365"/>
      <c r="H30" s="372" t="s">
        <v>127</v>
      </c>
      <c r="I30" s="363"/>
      <c r="J30" s="363"/>
      <c r="K30" s="363"/>
      <c r="L30" s="226" t="s">
        <v>12</v>
      </c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32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131">
        <v>28</v>
      </c>
      <c r="B31" s="90">
        <v>89</v>
      </c>
      <c r="C31" s="110">
        <v>32</v>
      </c>
      <c r="D31" s="364">
        <v>9</v>
      </c>
      <c r="E31" s="364"/>
      <c r="F31" s="364">
        <v>6</v>
      </c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131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131">
        <v>29</v>
      </c>
      <c r="B32" s="90">
        <v>90</v>
      </c>
      <c r="C32" s="110">
        <v>32</v>
      </c>
      <c r="D32" s="364">
        <v>9</v>
      </c>
      <c r="E32" s="364"/>
      <c r="F32" s="364">
        <v>6</v>
      </c>
      <c r="G32" s="365"/>
      <c r="H32" s="362" t="s">
        <v>129</v>
      </c>
      <c r="I32" s="363"/>
      <c r="J32" s="363"/>
      <c r="K32" s="363"/>
      <c r="L32" s="226" t="s">
        <v>10</v>
      </c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131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131">
        <v>30</v>
      </c>
      <c r="B33" s="90">
        <v>90</v>
      </c>
      <c r="C33" s="110">
        <v>32</v>
      </c>
      <c r="D33" s="364">
        <v>9</v>
      </c>
      <c r="E33" s="364"/>
      <c r="F33" s="364">
        <v>6</v>
      </c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131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v>2655</v>
      </c>
      <c r="C35" s="117">
        <v>915</v>
      </c>
      <c r="D35" s="343">
        <v>238</v>
      </c>
      <c r="E35" s="343"/>
      <c r="F35" s="343">
        <v>180</v>
      </c>
      <c r="G35" s="344"/>
      <c r="H35" s="133"/>
      <c r="I35" s="133"/>
      <c r="J35" s="133"/>
      <c r="K35" s="134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</row>
    <row r="36" spans="1:65" ht="19.5" customHeight="1" thickBot="1">
      <c r="A36" s="124"/>
      <c r="B36" s="135"/>
      <c r="C36" s="133"/>
      <c r="D36" s="133"/>
      <c r="E36" s="133"/>
      <c r="F36" s="133"/>
      <c r="G36" s="133"/>
      <c r="H36" s="133"/>
      <c r="I36" s="133"/>
      <c r="J36" s="134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v>2</v>
      </c>
      <c r="B38" s="284"/>
      <c r="C38" s="317">
        <v>1</v>
      </c>
      <c r="D38" s="283"/>
      <c r="E38" s="284">
        <v>0</v>
      </c>
      <c r="F38" s="284"/>
      <c r="G38" s="284"/>
      <c r="H38" s="284">
        <v>0</v>
      </c>
      <c r="I38" s="284"/>
      <c r="J38" s="284"/>
      <c r="K38" s="284">
        <v>1</v>
      </c>
      <c r="L38" s="284"/>
      <c r="M38" s="284"/>
      <c r="N38" s="284">
        <v>0</v>
      </c>
      <c r="O38" s="284"/>
      <c r="P38" s="284"/>
      <c r="Q38" s="284">
        <v>0</v>
      </c>
      <c r="R38" s="284"/>
      <c r="S38" s="284"/>
      <c r="T38" s="284">
        <v>2</v>
      </c>
      <c r="U38" s="284"/>
      <c r="V38" s="317"/>
      <c r="W38" s="280">
        <v>6</v>
      </c>
      <c r="X38" s="281"/>
      <c r="Y38" s="282"/>
      <c r="Z38" s="68"/>
      <c r="AA38" s="284">
        <v>1</v>
      </c>
      <c r="AB38" s="284"/>
      <c r="AC38" s="284"/>
      <c r="AD38" s="284">
        <v>1</v>
      </c>
      <c r="AE38" s="284"/>
      <c r="AF38" s="284"/>
      <c r="AG38" s="284">
        <v>0</v>
      </c>
      <c r="AH38" s="284"/>
      <c r="AI38" s="284"/>
      <c r="AJ38" s="284">
        <v>0</v>
      </c>
      <c r="AK38" s="284"/>
      <c r="AL38" s="284"/>
      <c r="AM38" s="284">
        <v>0</v>
      </c>
      <c r="AN38" s="284"/>
      <c r="AO38" s="317"/>
      <c r="AP38" s="280">
        <v>2</v>
      </c>
      <c r="AQ38" s="281"/>
      <c r="AR38" s="282"/>
      <c r="AS38" s="283">
        <v>1</v>
      </c>
      <c r="AT38" s="284"/>
      <c r="AU38" s="284"/>
      <c r="AV38" s="284">
        <v>0</v>
      </c>
      <c r="AW38" s="284"/>
      <c r="AX38" s="284"/>
      <c r="AY38" s="284">
        <v>1</v>
      </c>
      <c r="AZ38" s="284"/>
      <c r="BA38" s="284"/>
      <c r="BB38" s="284">
        <v>0</v>
      </c>
      <c r="BC38" s="284"/>
      <c r="BD38" s="317"/>
      <c r="BE38" s="280">
        <v>4</v>
      </c>
      <c r="BF38" s="281"/>
      <c r="BG38" s="282"/>
      <c r="BL38" s="24"/>
    </row>
    <row r="39" spans="1:65" s="2" customFormat="1" ht="18" customHeight="1">
      <c r="A39" s="124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B39" s="143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 t="s">
        <v>130</v>
      </c>
      <c r="AC41" s="225"/>
      <c r="AD41" s="225"/>
      <c r="AE41" s="225"/>
      <c r="AF41" s="136" t="s">
        <v>25</v>
      </c>
      <c r="AG41" s="226" t="s">
        <v>8</v>
      </c>
      <c r="AH41" s="225"/>
      <c r="AI41" s="227"/>
      <c r="AJ41" s="275" t="s">
        <v>144</v>
      </c>
      <c r="AK41" s="228"/>
      <c r="AL41" s="228"/>
      <c r="AM41" s="228"/>
      <c r="AN41" s="228"/>
      <c r="AO41" s="228"/>
      <c r="AP41" s="228"/>
      <c r="AQ41" s="229"/>
      <c r="AR41" s="224" t="s">
        <v>135</v>
      </c>
      <c r="AS41" s="225"/>
      <c r="AT41" s="225"/>
      <c r="AU41" s="225"/>
      <c r="AV41" s="136" t="s">
        <v>25</v>
      </c>
      <c r="AW41" s="226" t="s">
        <v>13</v>
      </c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">
        <v>149</v>
      </c>
      <c r="B42" s="93">
        <v>2655</v>
      </c>
      <c r="C42" s="86">
        <v>915</v>
      </c>
      <c r="D42" s="272">
        <v>238</v>
      </c>
      <c r="E42" s="272"/>
      <c r="F42" s="272">
        <v>180</v>
      </c>
      <c r="G42" s="273"/>
      <c r="H42" s="253">
        <v>6</v>
      </c>
      <c r="I42" s="255"/>
      <c r="J42" s="74">
        <v>2</v>
      </c>
      <c r="K42" s="253">
        <v>2</v>
      </c>
      <c r="L42" s="254"/>
      <c r="M42" s="253">
        <v>0</v>
      </c>
      <c r="N42" s="254"/>
      <c r="O42" s="253">
        <v>4</v>
      </c>
      <c r="P42" s="255"/>
      <c r="Q42" s="74">
        <v>2</v>
      </c>
      <c r="R42" s="267">
        <v>457.5</v>
      </c>
      <c r="S42" s="268"/>
      <c r="T42" s="269"/>
      <c r="U42" s="267">
        <v>378.75</v>
      </c>
      <c r="V42" s="268"/>
      <c r="W42" s="269"/>
      <c r="X42" s="279">
        <v>157.5</v>
      </c>
      <c r="Y42" s="271"/>
      <c r="Z42" s="75">
        <v>30</v>
      </c>
      <c r="AA42" s="27"/>
      <c r="AB42" s="274" t="s">
        <v>131</v>
      </c>
      <c r="AC42" s="225"/>
      <c r="AD42" s="225"/>
      <c r="AE42" s="225"/>
      <c r="AF42" s="136" t="s">
        <v>25</v>
      </c>
      <c r="AG42" s="226" t="s">
        <v>8</v>
      </c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 t="s">
        <v>128</v>
      </c>
      <c r="AS42" s="225"/>
      <c r="AT42" s="225"/>
      <c r="AU42" s="225"/>
      <c r="AV42" s="136" t="s">
        <v>25</v>
      </c>
      <c r="AW42" s="226" t="s">
        <v>8</v>
      </c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">
        <v>112</v>
      </c>
      <c r="B43" s="93">
        <v>2790</v>
      </c>
      <c r="C43" s="86">
        <v>930</v>
      </c>
      <c r="D43" s="272">
        <v>245</v>
      </c>
      <c r="E43" s="272"/>
      <c r="F43" s="272">
        <v>186</v>
      </c>
      <c r="G43" s="273"/>
      <c r="H43" s="253">
        <v>7</v>
      </c>
      <c r="I43" s="255"/>
      <c r="J43" s="74">
        <v>2</v>
      </c>
      <c r="K43" s="253">
        <v>3</v>
      </c>
      <c r="L43" s="254"/>
      <c r="M43" s="253">
        <v>0</v>
      </c>
      <c r="N43" s="254"/>
      <c r="O43" s="253">
        <v>3</v>
      </c>
      <c r="P43" s="255"/>
      <c r="Q43" s="74">
        <v>3</v>
      </c>
      <c r="R43" s="267">
        <v>485.6</v>
      </c>
      <c r="S43" s="268"/>
      <c r="T43" s="269"/>
      <c r="U43" s="267">
        <v>412.5</v>
      </c>
      <c r="V43" s="268"/>
      <c r="W43" s="269"/>
      <c r="X43" s="270">
        <v>165</v>
      </c>
      <c r="Y43" s="271"/>
      <c r="Z43" s="75">
        <v>31</v>
      </c>
      <c r="AA43" s="27"/>
      <c r="AB43" s="224" t="s">
        <v>133</v>
      </c>
      <c r="AC43" s="225"/>
      <c r="AD43" s="225"/>
      <c r="AE43" s="225"/>
      <c r="AF43" s="136" t="s">
        <v>25</v>
      </c>
      <c r="AG43" s="226" t="s">
        <v>18</v>
      </c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 t="s">
        <v>138</v>
      </c>
      <c r="AS43" s="225"/>
      <c r="AT43" s="225"/>
      <c r="AU43" s="225"/>
      <c r="AV43" s="136" t="s">
        <v>25</v>
      </c>
      <c r="AW43" s="226" t="s">
        <v>11</v>
      </c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">
        <v>111</v>
      </c>
      <c r="B44" s="93">
        <v>2408</v>
      </c>
      <c r="C44" s="86">
        <v>822</v>
      </c>
      <c r="D44" s="272">
        <v>230</v>
      </c>
      <c r="E44" s="272"/>
      <c r="F44" s="272">
        <v>168</v>
      </c>
      <c r="G44" s="273"/>
      <c r="H44" s="253">
        <v>6</v>
      </c>
      <c r="I44" s="255"/>
      <c r="J44" s="74">
        <v>1</v>
      </c>
      <c r="K44" s="253">
        <v>1</v>
      </c>
      <c r="L44" s="254"/>
      <c r="M44" s="253">
        <v>0</v>
      </c>
      <c r="N44" s="254"/>
      <c r="O44" s="253">
        <v>6</v>
      </c>
      <c r="P44" s="255"/>
      <c r="Q44" s="74">
        <v>1</v>
      </c>
      <c r="R44" s="267">
        <v>425</v>
      </c>
      <c r="S44" s="268"/>
      <c r="T44" s="269"/>
      <c r="U44" s="267">
        <v>363.8</v>
      </c>
      <c r="V44" s="268"/>
      <c r="W44" s="269"/>
      <c r="X44" s="270">
        <v>146.30000000000001</v>
      </c>
      <c r="Y44" s="271"/>
      <c r="Z44" s="75">
        <v>28</v>
      </c>
      <c r="AA44" s="27"/>
      <c r="AB44" s="224" t="s">
        <v>126</v>
      </c>
      <c r="AC44" s="225"/>
      <c r="AD44" s="225"/>
      <c r="AE44" s="225"/>
      <c r="AF44" s="136" t="s">
        <v>25</v>
      </c>
      <c r="AG44" s="226" t="s">
        <v>12</v>
      </c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 t="s">
        <v>140</v>
      </c>
      <c r="AS44" s="225"/>
      <c r="AT44" s="225"/>
      <c r="AU44" s="225"/>
      <c r="AV44" s="136" t="s">
        <v>25</v>
      </c>
      <c r="AW44" s="226" t="s">
        <v>10</v>
      </c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">
        <v>110</v>
      </c>
      <c r="B45" s="93">
        <v>2759</v>
      </c>
      <c r="C45" s="86">
        <v>952</v>
      </c>
      <c r="D45" s="272">
        <v>240</v>
      </c>
      <c r="E45" s="272"/>
      <c r="F45" s="272">
        <v>186</v>
      </c>
      <c r="G45" s="273"/>
      <c r="H45" s="253">
        <v>5</v>
      </c>
      <c r="I45" s="255"/>
      <c r="J45" s="74">
        <v>2</v>
      </c>
      <c r="K45" s="253">
        <v>1</v>
      </c>
      <c r="L45" s="254"/>
      <c r="M45" s="253">
        <v>1</v>
      </c>
      <c r="N45" s="254"/>
      <c r="O45" s="253">
        <v>7</v>
      </c>
      <c r="P45" s="255"/>
      <c r="Q45" s="74">
        <v>1</v>
      </c>
      <c r="R45" s="267">
        <v>442.5</v>
      </c>
      <c r="S45" s="268"/>
      <c r="T45" s="269"/>
      <c r="U45" s="267">
        <v>348.8</v>
      </c>
      <c r="V45" s="268"/>
      <c r="W45" s="269"/>
      <c r="X45" s="270">
        <v>150</v>
      </c>
      <c r="Y45" s="271"/>
      <c r="Z45" s="75">
        <v>31</v>
      </c>
      <c r="AA45" s="27"/>
      <c r="AB45" s="224" t="s">
        <v>127</v>
      </c>
      <c r="AC45" s="225"/>
      <c r="AD45" s="225"/>
      <c r="AE45" s="225"/>
      <c r="AF45" s="136" t="s">
        <v>25</v>
      </c>
      <c r="AG45" s="226" t="s">
        <v>12</v>
      </c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36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">
        <v>109</v>
      </c>
      <c r="B46" s="93">
        <v>2790</v>
      </c>
      <c r="C46" s="86">
        <v>977</v>
      </c>
      <c r="D46" s="272">
        <v>238</v>
      </c>
      <c r="E46" s="272"/>
      <c r="F46" s="272">
        <v>162</v>
      </c>
      <c r="G46" s="273"/>
      <c r="H46" s="253">
        <v>3</v>
      </c>
      <c r="I46" s="255"/>
      <c r="J46" s="74">
        <v>1</v>
      </c>
      <c r="K46" s="253">
        <v>3</v>
      </c>
      <c r="L46" s="254"/>
      <c r="M46" s="253">
        <v>0</v>
      </c>
      <c r="N46" s="254"/>
      <c r="O46" s="253">
        <v>9</v>
      </c>
      <c r="P46" s="255"/>
      <c r="Q46" s="74">
        <v>3</v>
      </c>
      <c r="R46" s="267">
        <v>470.6</v>
      </c>
      <c r="S46" s="268"/>
      <c r="T46" s="269"/>
      <c r="U46" s="267">
        <v>390</v>
      </c>
      <c r="V46" s="268"/>
      <c r="W46" s="269"/>
      <c r="X46" s="270">
        <v>165</v>
      </c>
      <c r="Y46" s="271"/>
      <c r="Z46" s="75">
        <v>31</v>
      </c>
      <c r="AA46" s="27"/>
      <c r="AB46" s="274" t="s">
        <v>129</v>
      </c>
      <c r="AC46" s="225"/>
      <c r="AD46" s="225"/>
      <c r="AE46" s="225"/>
      <c r="AF46" s="136" t="s">
        <v>25</v>
      </c>
      <c r="AG46" s="226" t="s">
        <v>10</v>
      </c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36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">
        <v>108</v>
      </c>
      <c r="B47" s="93">
        <v>2730</v>
      </c>
      <c r="C47" s="86">
        <v>960</v>
      </c>
      <c r="D47" s="272">
        <v>230</v>
      </c>
      <c r="E47" s="272"/>
      <c r="F47" s="272">
        <v>150</v>
      </c>
      <c r="G47" s="273"/>
      <c r="H47" s="253">
        <v>6</v>
      </c>
      <c r="I47" s="255"/>
      <c r="J47" s="74">
        <v>2</v>
      </c>
      <c r="K47" s="253">
        <v>2</v>
      </c>
      <c r="L47" s="254"/>
      <c r="M47" s="253">
        <v>0</v>
      </c>
      <c r="N47" s="254"/>
      <c r="O47" s="253">
        <v>4</v>
      </c>
      <c r="P47" s="255"/>
      <c r="Q47" s="74">
        <v>2</v>
      </c>
      <c r="R47" s="267">
        <v>431.3</v>
      </c>
      <c r="S47" s="268"/>
      <c r="T47" s="269"/>
      <c r="U47" s="267">
        <v>378.8</v>
      </c>
      <c r="V47" s="268"/>
      <c r="W47" s="269"/>
      <c r="X47" s="270">
        <v>157.5</v>
      </c>
      <c r="Y47" s="271"/>
      <c r="Z47" s="75">
        <v>30</v>
      </c>
      <c r="AA47" s="27"/>
      <c r="AB47" s="224"/>
      <c r="AC47" s="225"/>
      <c r="AD47" s="225"/>
      <c r="AE47" s="225"/>
      <c r="AF47" s="136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36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137">
        <v>7853</v>
      </c>
      <c r="C48" s="138">
        <v>2667</v>
      </c>
      <c r="D48" s="258">
        <v>713</v>
      </c>
      <c r="E48" s="258"/>
      <c r="F48" s="258">
        <v>534</v>
      </c>
      <c r="G48" s="259"/>
      <c r="H48" s="260">
        <v>19</v>
      </c>
      <c r="I48" s="261"/>
      <c r="J48" s="139">
        <v>5</v>
      </c>
      <c r="K48" s="260">
        <v>13</v>
      </c>
      <c r="L48" s="262"/>
      <c r="M48" s="260">
        <v>1</v>
      </c>
      <c r="N48" s="263"/>
      <c r="O48" s="140">
        <v>13</v>
      </c>
      <c r="P48" s="141">
        <v>33</v>
      </c>
      <c r="Q48" s="139">
        <v>6</v>
      </c>
      <c r="R48" s="264">
        <v>1368.1</v>
      </c>
      <c r="S48" s="265"/>
      <c r="T48" s="266"/>
      <c r="U48" s="264">
        <v>1155.05</v>
      </c>
      <c r="V48" s="265"/>
      <c r="W48" s="266"/>
      <c r="X48" s="256">
        <v>468.8</v>
      </c>
      <c r="Y48" s="257"/>
      <c r="Z48" s="142">
        <v>89</v>
      </c>
      <c r="AA48" s="27"/>
      <c r="AB48" s="224"/>
      <c r="AC48" s="225"/>
      <c r="AD48" s="225"/>
      <c r="AE48" s="225"/>
      <c r="AF48" s="136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36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20.25" customHeight="1" thickBot="1">
      <c r="A49" s="143"/>
      <c r="I49" s="1"/>
      <c r="J49" s="13"/>
      <c r="AB49" s="224"/>
      <c r="AC49" s="225"/>
      <c r="AD49" s="225"/>
      <c r="AE49" s="225"/>
      <c r="AF49" s="136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36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>
        <v>0.40625</v>
      </c>
      <c r="I50" s="243"/>
      <c r="J50" s="243"/>
      <c r="K50" s="243"/>
      <c r="L50" s="243"/>
      <c r="M50" s="243"/>
      <c r="N50" s="244" t="s">
        <v>150</v>
      </c>
      <c r="O50" s="244"/>
      <c r="P50" s="244"/>
      <c r="Q50" s="244"/>
      <c r="R50" s="244"/>
      <c r="S50" s="245">
        <v>10</v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36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36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>
        <v>6.1899999999999997E-2</v>
      </c>
      <c r="I51" s="178"/>
      <c r="J51" s="178"/>
      <c r="K51" s="178"/>
      <c r="L51" s="178"/>
      <c r="M51" s="178"/>
      <c r="N51" s="178" t="s">
        <v>151</v>
      </c>
      <c r="O51" s="179"/>
      <c r="P51" s="179"/>
      <c r="Q51" s="179"/>
      <c r="R51" s="179"/>
      <c r="S51" s="180">
        <v>10</v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36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36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>
        <v>0.26315789473684209</v>
      </c>
      <c r="I52" s="177"/>
      <c r="J52" s="177"/>
      <c r="K52" s="177"/>
      <c r="L52" s="177"/>
      <c r="M52" s="177"/>
      <c r="N52" s="178" t="s">
        <v>152</v>
      </c>
      <c r="O52" s="179"/>
      <c r="P52" s="179"/>
      <c r="Q52" s="179"/>
      <c r="R52" s="179"/>
      <c r="S52" s="180">
        <v>5</v>
      </c>
      <c r="T52" s="180"/>
      <c r="U52" s="181"/>
      <c r="V52" s="26"/>
      <c r="W52" s="237">
        <v>47</v>
      </c>
      <c r="X52" s="238"/>
      <c r="Y52" s="238"/>
      <c r="Z52" s="239"/>
      <c r="AB52" s="224"/>
      <c r="AC52" s="225"/>
      <c r="AD52" s="225"/>
      <c r="AE52" s="225"/>
      <c r="AF52" s="136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36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13">
        <v>3</v>
      </c>
      <c r="B53" s="60" t="s">
        <v>42</v>
      </c>
      <c r="C53" s="61"/>
      <c r="D53" s="61"/>
      <c r="E53" s="61"/>
      <c r="F53" s="61"/>
      <c r="G53" s="62"/>
      <c r="H53" s="230">
        <v>0.8571428571428571</v>
      </c>
      <c r="I53" s="230"/>
      <c r="J53" s="230"/>
      <c r="K53" s="230"/>
      <c r="L53" s="230"/>
      <c r="M53" s="230"/>
      <c r="N53" s="178" t="s">
        <v>153</v>
      </c>
      <c r="O53" s="179"/>
      <c r="P53" s="179"/>
      <c r="Q53" s="179"/>
      <c r="R53" s="179"/>
      <c r="S53" s="180">
        <v>10</v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44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44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 t="s">
        <v>47</v>
      </c>
      <c r="I54" s="221"/>
      <c r="J54" s="221" t="s">
        <v>94</v>
      </c>
      <c r="K54" s="221"/>
      <c r="L54" s="221"/>
      <c r="M54" s="222"/>
      <c r="N54" s="223" t="s">
        <v>154</v>
      </c>
      <c r="O54" s="179"/>
      <c r="P54" s="179"/>
      <c r="Q54" s="179"/>
      <c r="R54" s="179"/>
      <c r="S54" s="180">
        <v>1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>
        <v>3.3</v>
      </c>
      <c r="I55" s="208"/>
      <c r="J55" s="209"/>
      <c r="K55" s="207" t="s">
        <v>95</v>
      </c>
      <c r="L55" s="209"/>
      <c r="M55" s="109" t="s">
        <v>97</v>
      </c>
      <c r="N55" s="178" t="s">
        <v>155</v>
      </c>
      <c r="O55" s="179"/>
      <c r="P55" s="179"/>
      <c r="Q55" s="179"/>
      <c r="R55" s="179"/>
      <c r="S55" s="180">
        <v>2</v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">
        <v>156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>
        <v>2.79</v>
      </c>
      <c r="I56" s="204"/>
      <c r="J56" s="204"/>
      <c r="K56" s="204"/>
      <c r="L56" s="204"/>
      <c r="M56" s="204"/>
      <c r="N56" s="178" t="s">
        <v>157</v>
      </c>
      <c r="O56" s="179"/>
      <c r="P56" s="179"/>
      <c r="Q56" s="179"/>
      <c r="R56" s="179"/>
      <c r="S56" s="180">
        <v>3</v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>
        <v>0.33961543359225771</v>
      </c>
      <c r="I57" s="177"/>
      <c r="J57" s="177"/>
      <c r="K57" s="177"/>
      <c r="L57" s="177"/>
      <c r="M57" s="177"/>
      <c r="N57" s="178" t="s">
        <v>158</v>
      </c>
      <c r="O57" s="179"/>
      <c r="P57" s="179"/>
      <c r="Q57" s="179"/>
      <c r="R57" s="179"/>
      <c r="S57" s="180">
        <v>0</v>
      </c>
      <c r="T57" s="180"/>
      <c r="U57" s="181"/>
      <c r="V57" s="26"/>
      <c r="W57" s="185" t="s">
        <v>159</v>
      </c>
      <c r="X57" s="186"/>
      <c r="Y57" s="186"/>
      <c r="Z57" s="187"/>
      <c r="AB57" s="191" t="s">
        <v>145</v>
      </c>
      <c r="AC57" s="192"/>
      <c r="AD57" s="192"/>
      <c r="AE57" s="192"/>
      <c r="AF57" s="192"/>
      <c r="AG57" s="184" t="s">
        <v>156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>
        <v>9.0793327390806061E-2</v>
      </c>
      <c r="I58" s="177"/>
      <c r="J58" s="177"/>
      <c r="K58" s="177"/>
      <c r="L58" s="177"/>
      <c r="M58" s="177"/>
      <c r="N58" s="178" t="s">
        <v>151</v>
      </c>
      <c r="O58" s="179"/>
      <c r="P58" s="179"/>
      <c r="Q58" s="179"/>
      <c r="R58" s="179"/>
      <c r="S58" s="180">
        <v>3</v>
      </c>
      <c r="T58" s="180"/>
      <c r="U58" s="181"/>
      <c r="V58" s="26"/>
      <c r="W58" s="185"/>
      <c r="X58" s="186"/>
      <c r="Y58" s="186"/>
      <c r="Z58" s="187"/>
      <c r="AB58" s="182" t="s">
        <v>76</v>
      </c>
      <c r="AC58" s="183"/>
      <c r="AD58" s="183"/>
      <c r="AE58" s="183"/>
      <c r="AF58" s="183"/>
      <c r="AG58" s="184" t="s">
        <v>156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>
        <v>6.799949064051955E-2</v>
      </c>
      <c r="I59" s="193"/>
      <c r="J59" s="193"/>
      <c r="K59" s="193"/>
      <c r="L59" s="193"/>
      <c r="M59" s="193"/>
      <c r="N59" s="194" t="s">
        <v>151</v>
      </c>
      <c r="O59" s="195"/>
      <c r="P59" s="195"/>
      <c r="Q59" s="195"/>
      <c r="R59" s="195"/>
      <c r="S59" s="196">
        <v>3</v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">
        <v>160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mergeCells count="898"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</mergeCells>
  <phoneticPr fontId="4"/>
  <dataValidations count="9">
    <dataValidation type="list" allowBlank="1" showInputMessage="1" showErrorMessage="1" sqref="M55" xr:uid="{A57B9CFE-342F-40B7-A32D-F5C5C3122ABD}">
      <formula1>INDIRECT($BN$54)</formula1>
    </dataValidation>
    <dataValidation type="list" allowBlank="1" showInputMessage="1" showErrorMessage="1" sqref="L54:M54" xr:uid="{51F3E8DB-440F-4E8B-BA27-7E6BF72FC4BD}">
      <formula1>INDIRECT($BM$54)</formula1>
    </dataValidation>
    <dataValidation type="list" allowBlank="1" showInputMessage="1" showErrorMessage="1" sqref="J54:K54" xr:uid="{E2F69821-CE25-41D6-965F-1D3374FB68C7}">
      <formula1>INDIRECT($BL$54)</formula1>
    </dataValidation>
    <dataValidation type="list" allowBlank="1" showInputMessage="1" showErrorMessage="1" sqref="H54:I54" xr:uid="{F81A2AC5-1537-4842-A36D-A79354E6662E}">
      <formula1>INDIRECT($BK$54)</formula1>
    </dataValidation>
    <dataValidation type="list" allowBlank="1" showInputMessage="1" showErrorMessage="1" sqref="AG41:AG53 AH42:AI51" xr:uid="{24781689-36E6-4287-8953-496340B14306}">
      <formula1>INDIRECT($AG$40)</formula1>
    </dataValidation>
    <dataValidation type="list" allowBlank="1" showInputMessage="1" showErrorMessage="1" sqref="AW41:AW53 AX42:AY52" xr:uid="{0304D0C2-7A72-4F17-B1F0-BE6939D76A89}">
      <formula1>INDIRECT($AW$40)</formula1>
    </dataValidation>
    <dataValidation type="list" allowBlank="1" showInputMessage="1" showErrorMessage="1" sqref="T4:T34 L4:L34 AB4:AB34" xr:uid="{75D2C12C-0D54-4AE8-89D1-548F4B569861}">
      <formula1>INDIRECT($L$3)</formula1>
    </dataValidation>
    <dataValidation type="list" allowBlank="1" showInputMessage="1" showErrorMessage="1" sqref="AK4:AK34 AS4:AS34 BA4:BA34" xr:uid="{8686C655-DB3E-49E1-B17E-10C54C7B5E22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67A6E512-8F3A-4DE7-BFD3-FFCD1B1D1816}">
      <formula1>COUNTIF(L4:O34,"自宅")+COUNTIF(T4:W34,"自宅")+COUNTIF(AB4:AE34,"自宅")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1199E-4655-491E-9E3B-C71BF3AF5D42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10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10月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9月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8月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7月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6月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5月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79F78184-2D0E-4E59-9BF4-B9DE3613FC44}">
      <formula1>COUNTIF(L4:O34,"自宅")+COUNTIF(T4:W34,"自宅")+COUNTIF(AB4:AE34,"自宅")</formula1>
    </dataValidation>
    <dataValidation type="list" allowBlank="1" showInputMessage="1" showErrorMessage="1" sqref="AK4:AK34 AS4:AS34 BA4:BA34" xr:uid="{5476331F-AAD7-4EE7-B0AD-493FB4412BBD}">
      <formula1>INDIRECT($AK$3)</formula1>
    </dataValidation>
    <dataValidation type="list" allowBlank="1" showInputMessage="1" showErrorMessage="1" sqref="T4:T34 L4:L34 AB4:AB34" xr:uid="{6F20C4BE-413B-4F2A-BE3F-EF9B354006BD}">
      <formula1>INDIRECT($L$3)</formula1>
    </dataValidation>
    <dataValidation type="list" allowBlank="1" showInputMessage="1" showErrorMessage="1" sqref="AW41:AW53 AX42:AY52" xr:uid="{6A4E4D0C-F30C-4869-B848-B629ABAE755D}">
      <formula1>INDIRECT($AW$40)</formula1>
    </dataValidation>
    <dataValidation type="list" allowBlank="1" showInputMessage="1" showErrorMessage="1" sqref="AG41:AG53 AH42:AI51" xr:uid="{E7289811-1ACC-4260-A8ED-A81EE90B4E46}">
      <formula1>INDIRECT($AG$40)</formula1>
    </dataValidation>
    <dataValidation type="list" allowBlank="1" showInputMessage="1" showErrorMessage="1" sqref="H54:I54" xr:uid="{92D1C991-CE1C-4F0B-91FA-68EDBC1D27A8}">
      <formula1>INDIRECT($BK$54)</formula1>
    </dataValidation>
    <dataValidation type="list" allowBlank="1" showInputMessage="1" showErrorMessage="1" sqref="J54:K54" xr:uid="{A65E85A5-C4F4-491C-ADCB-2F482DF7DE74}">
      <formula1>INDIRECT($BL$54)</formula1>
    </dataValidation>
    <dataValidation type="list" allowBlank="1" showInputMessage="1" showErrorMessage="1" sqref="L54:M54" xr:uid="{CD57F3E9-5731-40A4-B5FA-7E8C920B169D}">
      <formula1>INDIRECT($BM$54)</formula1>
    </dataValidation>
    <dataValidation type="list" allowBlank="1" showInputMessage="1" showErrorMessage="1" sqref="M55" xr:uid="{9D5BABA4-D110-439B-8602-2C283E72B74F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9A7C-DC56-4B9A-ACDD-379006EE5031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11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11月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10月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9月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8月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7月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6月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CA9E43BB-90C7-42F6-9632-33FC88D09460}">
      <formula1>COUNTIF(L4:O34,"自宅")+COUNTIF(T4:W34,"自宅")+COUNTIF(AB4:AE34,"自宅")</formula1>
    </dataValidation>
    <dataValidation type="list" allowBlank="1" showInputMessage="1" showErrorMessage="1" sqref="AK4:AK34 AS4:AS34 BA4:BA34" xr:uid="{A1B86B00-78CD-4BC2-B843-A4404D409347}">
      <formula1>INDIRECT($AK$3)</formula1>
    </dataValidation>
    <dataValidation type="list" allowBlank="1" showInputMessage="1" showErrorMessage="1" sqref="T4:T34 L4:L34 AB4:AB34" xr:uid="{0D991178-F835-4FA1-853D-A120540859C6}">
      <formula1>INDIRECT($L$3)</formula1>
    </dataValidation>
    <dataValidation type="list" allowBlank="1" showInputMessage="1" showErrorMessage="1" sqref="AW41:AW53 AX42:AY52" xr:uid="{6FDBD650-10B5-4302-899D-BA655BE13CA9}">
      <formula1>INDIRECT($AW$40)</formula1>
    </dataValidation>
    <dataValidation type="list" allowBlank="1" showInputMessage="1" showErrorMessage="1" sqref="AG41:AG53 AH42:AI51" xr:uid="{1ABA3A17-41F7-440B-8AFF-481DE4726EE6}">
      <formula1>INDIRECT($AG$40)</formula1>
    </dataValidation>
    <dataValidation type="list" allowBlank="1" showInputMessage="1" showErrorMessage="1" sqref="H54:I54" xr:uid="{F6634EBC-6F78-41CD-ABCF-E0F0E80FF721}">
      <formula1>INDIRECT($BK$54)</formula1>
    </dataValidation>
    <dataValidation type="list" allowBlank="1" showInputMessage="1" showErrorMessage="1" sqref="J54:K54" xr:uid="{5AE4879D-BEE9-487A-9190-5B76965C03A4}">
      <formula1>INDIRECT($BL$54)</formula1>
    </dataValidation>
    <dataValidation type="list" allowBlank="1" showInputMessage="1" showErrorMessage="1" sqref="L54:M54" xr:uid="{613FB0D9-7D91-40CD-87BA-784D827DE712}">
      <formula1>INDIRECT($BM$54)</formula1>
    </dataValidation>
    <dataValidation type="list" allowBlank="1" showInputMessage="1" showErrorMessage="1" sqref="M55" xr:uid="{F10E6FE7-7ED8-43EF-80FD-A18F354722AC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B2A91-E1E4-4643-87FB-6B81479DAB78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12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12月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11月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10月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9月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8月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7月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5BE8E94D-D2C0-49EF-9249-A9E184CAF0AE}">
      <formula1>INDIRECT($BN$54)</formula1>
    </dataValidation>
    <dataValidation type="list" allowBlank="1" showInputMessage="1" showErrorMessage="1" sqref="L54:M54" xr:uid="{3134DF7F-DED6-4A4C-9694-4DB36CF7A915}">
      <formula1>INDIRECT($BM$54)</formula1>
    </dataValidation>
    <dataValidation type="list" allowBlank="1" showInputMessage="1" showErrorMessage="1" sqref="J54:K54" xr:uid="{29B8E346-24CE-4CF4-811E-B2DF8CB678BA}">
      <formula1>INDIRECT($BL$54)</formula1>
    </dataValidation>
    <dataValidation type="list" allowBlank="1" showInputMessage="1" showErrorMessage="1" sqref="H54:I54" xr:uid="{396F56EC-097A-4A3B-AE3F-1B52DEA2360D}">
      <formula1>INDIRECT($BK$54)</formula1>
    </dataValidation>
    <dataValidation type="list" allowBlank="1" showInputMessage="1" showErrorMessage="1" sqref="AG41:AG53 AH42:AI51" xr:uid="{C1F21EAF-1E47-4517-8A06-E7466EE1E648}">
      <formula1>INDIRECT($AG$40)</formula1>
    </dataValidation>
    <dataValidation type="list" allowBlank="1" showInputMessage="1" showErrorMessage="1" sqref="AW41:AW53 AX42:AY52" xr:uid="{17CF2D3A-8452-49BF-BB29-3AD80B70310A}">
      <formula1>INDIRECT($AW$40)</formula1>
    </dataValidation>
    <dataValidation type="list" allowBlank="1" showInputMessage="1" showErrorMessage="1" sqref="T4:T34 L4:L34 AB4:AB34" xr:uid="{BA3559B9-AF5B-42B1-AB08-30D0997D7BBB}">
      <formula1>INDIRECT($L$3)</formula1>
    </dataValidation>
    <dataValidation type="list" allowBlank="1" showInputMessage="1" showErrorMessage="1" sqref="AK4:AK34 AS4:AS34 BA4:BA34" xr:uid="{230A040B-D7C9-4997-9844-24815F97BB29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6BF530E4-AF52-43AC-BC8E-BF281EAF4105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FE25F-751E-4BD5-83BC-801CDEC8FD4B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4</v>
      </c>
      <c r="BE2" s="34" t="s">
        <v>0</v>
      </c>
      <c r="BF2" s="4">
        <v>1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1月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12月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11月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10月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9月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8月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8E5FFF36-38EB-4C50-BB5A-23CBAFAFF761}">
      <formula1>COUNTIF(L4:O34,"自宅")+COUNTIF(T4:W34,"自宅")+COUNTIF(AB4:AE34,"自宅")</formula1>
    </dataValidation>
    <dataValidation type="list" allowBlank="1" showInputMessage="1" showErrorMessage="1" sqref="AK4:AK34 AS4:AS34 BA4:BA34" xr:uid="{ED5CCF52-CD73-4BCD-B282-BE7F785BB22F}">
      <formula1>INDIRECT($AK$3)</formula1>
    </dataValidation>
    <dataValidation type="list" allowBlank="1" showInputMessage="1" showErrorMessage="1" sqref="T4:T34 L4:L34 AB4:AB34" xr:uid="{0A91031D-1C1F-4816-99D8-C2B94FC14EA5}">
      <formula1>INDIRECT($L$3)</formula1>
    </dataValidation>
    <dataValidation type="list" allowBlank="1" showInputMessage="1" showErrorMessage="1" sqref="AW41:AW53 AX42:AY52" xr:uid="{879D6E22-C85C-4C43-AD8C-9D2514EED249}">
      <formula1>INDIRECT($AW$40)</formula1>
    </dataValidation>
    <dataValidation type="list" allowBlank="1" showInputMessage="1" showErrorMessage="1" sqref="AG41:AG53 AH42:AI51" xr:uid="{BE413E03-BA57-4E34-9FBB-008BDCF7C8B9}">
      <formula1>INDIRECT($AG$40)</formula1>
    </dataValidation>
    <dataValidation type="list" allowBlank="1" showInputMessage="1" showErrorMessage="1" sqref="H54:I54" xr:uid="{40FF8EA4-A7B6-44C9-8972-C48BD0F55957}">
      <formula1>INDIRECT($BK$54)</formula1>
    </dataValidation>
    <dataValidation type="list" allowBlank="1" showInputMessage="1" showErrorMessage="1" sqref="J54:K54" xr:uid="{9BB1E7C8-2FD7-43A3-BF60-2A25077B18BA}">
      <formula1>INDIRECT($BL$54)</formula1>
    </dataValidation>
    <dataValidation type="list" allowBlank="1" showInputMessage="1" showErrorMessage="1" sqref="L54:M54" xr:uid="{22A6E324-A837-4DC9-BC8A-E4E2A2405422}">
      <formula1>INDIRECT($BM$54)</formula1>
    </dataValidation>
    <dataValidation type="list" allowBlank="1" showInputMessage="1" showErrorMessage="1" sqref="M55" xr:uid="{0013509D-6227-44E3-8BF7-6D143983B8A1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E44C-0DB4-41C8-9A1A-AC15D579557E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4</v>
      </c>
      <c r="BE2" s="34" t="s">
        <v>0</v>
      </c>
      <c r="BF2" s="4">
        <v>2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/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/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/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/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2月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1月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12月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11月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10月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9月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CGUEkWoXKoMjXDEMxhOT3huiGjG1lzkL+bnoOoZS61IkrkQPaAfSadhwlPBNUu3cDRpPaYVROU2+UxxOjXK6iw==" saltValue="EYT9Xb5L1EVe9LrvRFAydA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7CB759E0-9C3D-46FD-84A3-516AF6A69A0E}">
      <formula1>INDIRECT($BN$54)</formula1>
    </dataValidation>
    <dataValidation type="list" allowBlank="1" showInputMessage="1" showErrorMessage="1" sqref="L54:M54" xr:uid="{A3CC9155-EDAF-41A5-82FF-01416EB9166A}">
      <formula1>INDIRECT($BM$54)</formula1>
    </dataValidation>
    <dataValidation type="list" allowBlank="1" showInputMessage="1" showErrorMessage="1" sqref="J54:K54" xr:uid="{A830CEA4-08B0-4A09-AED6-A317D547285C}">
      <formula1>INDIRECT($BL$54)</formula1>
    </dataValidation>
    <dataValidation type="list" allowBlank="1" showInputMessage="1" showErrorMessage="1" sqref="H54:I54" xr:uid="{F05EB77C-97F7-4A22-B802-CAB40110600D}">
      <formula1>INDIRECT($BK$54)</formula1>
    </dataValidation>
    <dataValidation type="list" allowBlank="1" showInputMessage="1" showErrorMessage="1" sqref="AG41:AG53 AH42:AI51" xr:uid="{6DB51A45-43FE-4328-89B5-7D7F2D42B054}">
      <formula1>INDIRECT($AG$40)</formula1>
    </dataValidation>
    <dataValidation type="list" allowBlank="1" showInputMessage="1" showErrorMessage="1" sqref="AW41:AW53 AX42:AY52" xr:uid="{A41A262D-877E-41FB-AAF2-EEB6142B4B92}">
      <formula1>INDIRECT($AW$40)</formula1>
    </dataValidation>
    <dataValidation type="list" allowBlank="1" showInputMessage="1" showErrorMessage="1" sqref="T4:T34 L4:L34 AB4:AB34" xr:uid="{E62569C8-16FC-47B6-B848-304D0EC9FCE1}">
      <formula1>INDIRECT($L$3)</formula1>
    </dataValidation>
    <dataValidation type="list" allowBlank="1" showInputMessage="1" showErrorMessage="1" sqref="AK4:AK34 AS4:AS34 BA4:BA34" xr:uid="{5868A18B-0BF6-4E51-8723-832BFE824E95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FDC07E0D-D8AF-419E-A2BE-72D4EAE34285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1922-7970-4690-9A32-8A64C9E4CB63}">
  <dimension ref="A1:BN92"/>
  <sheetViews>
    <sheetView showGridLines="0" zoomScale="85" zoomScaleNormal="85" workbookViewId="0">
      <selection activeCell="B4" sqref="B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4</v>
      </c>
      <c r="BE2" s="34" t="s">
        <v>0</v>
      </c>
      <c r="BF2" s="4">
        <v>3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3月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2月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1月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12月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11月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10月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C2F7CE9F-F6D2-47E3-A2F6-1BD72F73FEBC}">
      <formula1>INDIRECT($BN$54)</formula1>
    </dataValidation>
    <dataValidation type="list" allowBlank="1" showInputMessage="1" showErrorMessage="1" sqref="L54:M54" xr:uid="{34F8113C-9A9E-4BF2-A401-E5983D7ED0C0}">
      <formula1>INDIRECT($BM$54)</formula1>
    </dataValidation>
    <dataValidation type="list" allowBlank="1" showInputMessage="1" showErrorMessage="1" sqref="J54:K54" xr:uid="{EDF30AE2-5EE6-430B-A78B-194D0D54B510}">
      <formula1>INDIRECT($BL$54)</formula1>
    </dataValidation>
    <dataValidation type="list" allowBlank="1" showInputMessage="1" showErrorMessage="1" sqref="H54:I54" xr:uid="{165502CD-B136-406B-A273-0262D95F828F}">
      <formula1>INDIRECT($BK$54)</formula1>
    </dataValidation>
    <dataValidation type="list" allowBlank="1" showInputMessage="1" showErrorMessage="1" sqref="AG41:AG53 AH42:AI51" xr:uid="{2C8425DF-1BE5-444C-B837-3002021286A7}">
      <formula1>INDIRECT($AG$40)</formula1>
    </dataValidation>
    <dataValidation type="list" allowBlank="1" showInputMessage="1" showErrorMessage="1" sqref="AW41:AW53 AX42:AY52" xr:uid="{C7ED4AF6-80DF-46C9-98AE-AA7F3AE104D7}">
      <formula1>INDIRECT($AW$40)</formula1>
    </dataValidation>
    <dataValidation type="list" allowBlank="1" showInputMessage="1" showErrorMessage="1" sqref="T4:T34 L4:L34 AB4:AB34" xr:uid="{F96A5479-EE75-410B-927D-F3E2ADA18351}">
      <formula1>INDIRECT($L$3)</formula1>
    </dataValidation>
    <dataValidation type="list" allowBlank="1" showInputMessage="1" showErrorMessage="1" sqref="AK4:AK34 AS4:AS34 BA4:BA34" xr:uid="{43E3B5CC-A453-49AC-86E5-6098A772827C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C6182D3B-F1E4-42E0-9405-C9F2EDE936A9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1F58E-28B4-442C-97F1-05684B204071}">
  <dimension ref="A1:K21"/>
  <sheetViews>
    <sheetView workbookViewId="0">
      <selection activeCell="B8" sqref="B8"/>
    </sheetView>
  </sheetViews>
  <sheetFormatPr defaultRowHeight="14.25"/>
  <cols>
    <col min="1" max="1" width="15.6640625" style="146" customWidth="1"/>
    <col min="2" max="3" width="8.5546875" style="146" customWidth="1"/>
    <col min="4" max="4" width="8.5546875" style="148" customWidth="1"/>
    <col min="5" max="5" width="8" style="148" customWidth="1"/>
    <col min="6" max="6" width="8.5546875" style="148" customWidth="1"/>
    <col min="7" max="7" width="8" style="148" customWidth="1"/>
    <col min="8" max="8" width="8.5546875" style="148" customWidth="1"/>
    <col min="9" max="9" width="8" style="148" customWidth="1"/>
    <col min="10" max="10" width="8.5546875" style="148" customWidth="1"/>
    <col min="11" max="16384" width="8.88671875" style="148"/>
  </cols>
  <sheetData>
    <row r="1" spans="1:11" ht="16.5">
      <c r="A1" s="145" t="s">
        <v>161</v>
      </c>
      <c r="C1" s="147"/>
    </row>
    <row r="2" spans="1:11" ht="15" thickBot="1"/>
    <row r="3" spans="1:11" s="146" customFormat="1" ht="21" customHeight="1" thickTop="1" thickBot="1">
      <c r="A3" s="149" t="s">
        <v>122</v>
      </c>
      <c r="B3" s="498">
        <v>75</v>
      </c>
      <c r="C3" s="496"/>
      <c r="D3" s="495">
        <v>80</v>
      </c>
      <c r="E3" s="496"/>
      <c r="F3" s="495">
        <v>85</v>
      </c>
      <c r="G3" s="496"/>
      <c r="H3" s="495">
        <v>90</v>
      </c>
      <c r="I3" s="496"/>
      <c r="J3" s="495">
        <v>93</v>
      </c>
      <c r="K3" s="497"/>
    </row>
    <row r="4" spans="1:11" ht="19.5" customHeight="1" thickTop="1" thickBot="1">
      <c r="A4" s="150" t="s">
        <v>87</v>
      </c>
      <c r="B4" s="154">
        <f>B3*30.4</f>
        <v>2280</v>
      </c>
      <c r="C4" s="151" t="s">
        <v>35</v>
      </c>
      <c r="D4" s="153">
        <f>D3*30.4</f>
        <v>2432</v>
      </c>
      <c r="E4" s="151" t="s">
        <v>35</v>
      </c>
      <c r="F4" s="153">
        <f>F3*30.4</f>
        <v>2584</v>
      </c>
      <c r="G4" s="151" t="s">
        <v>35</v>
      </c>
      <c r="H4" s="153">
        <f>H3*30.4</f>
        <v>2736</v>
      </c>
      <c r="I4" s="151" t="s">
        <v>35</v>
      </c>
      <c r="J4" s="153">
        <f>J3*30.4</f>
        <v>2827.2</v>
      </c>
      <c r="K4" s="151" t="s">
        <v>35</v>
      </c>
    </row>
    <row r="5" spans="1:11" ht="20.25" customHeight="1" thickTop="1">
      <c r="A5" s="171" t="s">
        <v>86</v>
      </c>
      <c r="B5" s="155">
        <v>3.5</v>
      </c>
      <c r="C5" s="156">
        <f t="shared" ref="C5:C10" si="0">30.4*B5/B$4</f>
        <v>4.6666666666666662E-2</v>
      </c>
      <c r="D5" s="157">
        <f t="shared" ref="D5:D10" si="1">$B5</f>
        <v>3.5</v>
      </c>
      <c r="E5" s="158">
        <f>30.4*D5/D$4</f>
        <v>4.3749999999999997E-2</v>
      </c>
      <c r="F5" s="157">
        <f t="shared" ref="F5:F10" si="2">$B5</f>
        <v>3.5</v>
      </c>
      <c r="G5" s="158">
        <f>30.4*F5/F$4</f>
        <v>4.1176470588235294E-2</v>
      </c>
      <c r="H5" s="157">
        <f t="shared" ref="H5:H10" si="3">$B5</f>
        <v>3.5</v>
      </c>
      <c r="I5" s="158">
        <f>30.4*H5/H$4</f>
        <v>3.8888888888888883E-2</v>
      </c>
      <c r="J5" s="157">
        <f t="shared" ref="J5:J10" si="4">$B5</f>
        <v>3.5</v>
      </c>
      <c r="K5" s="158">
        <f>30.4*J5/J$4</f>
        <v>3.7634408602150539E-2</v>
      </c>
    </row>
    <row r="6" spans="1:11" ht="20.25" customHeight="1">
      <c r="A6" s="152"/>
      <c r="B6" s="159">
        <v>4</v>
      </c>
      <c r="C6" s="160">
        <f t="shared" si="0"/>
        <v>5.333333333333333E-2</v>
      </c>
      <c r="D6" s="161">
        <f t="shared" si="1"/>
        <v>4</v>
      </c>
      <c r="E6" s="162">
        <f t="shared" ref="E6:E20" si="5">30.4*D6/D$4</f>
        <v>4.9999999999999996E-2</v>
      </c>
      <c r="F6" s="161">
        <f t="shared" si="2"/>
        <v>4</v>
      </c>
      <c r="G6" s="162">
        <f t="shared" ref="G6:G20" si="6">30.4*F6/F$4</f>
        <v>4.7058823529411764E-2</v>
      </c>
      <c r="H6" s="161">
        <f t="shared" si="3"/>
        <v>4</v>
      </c>
      <c r="I6" s="162">
        <f t="shared" ref="I6:I20" si="7">30.4*H6/H$4</f>
        <v>4.4444444444444439E-2</v>
      </c>
      <c r="J6" s="161">
        <f t="shared" si="4"/>
        <v>4</v>
      </c>
      <c r="K6" s="162">
        <f t="shared" ref="K6:K20" si="8">30.4*J6/J$4</f>
        <v>4.3010752688172046E-2</v>
      </c>
    </row>
    <row r="7" spans="1:11" ht="20.25" customHeight="1">
      <c r="B7" s="159">
        <v>4.5</v>
      </c>
      <c r="C7" s="160">
        <f t="shared" si="0"/>
        <v>5.9999999999999991E-2</v>
      </c>
      <c r="D7" s="161">
        <f t="shared" si="1"/>
        <v>4.5</v>
      </c>
      <c r="E7" s="162">
        <f t="shared" si="5"/>
        <v>5.6249999999999994E-2</v>
      </c>
      <c r="F7" s="161">
        <f t="shared" si="2"/>
        <v>4.5</v>
      </c>
      <c r="G7" s="162">
        <f t="shared" si="6"/>
        <v>5.2941176470588228E-2</v>
      </c>
      <c r="H7" s="161">
        <f t="shared" si="3"/>
        <v>4.5</v>
      </c>
      <c r="I7" s="162">
        <f t="shared" si="7"/>
        <v>4.9999999999999996E-2</v>
      </c>
      <c r="J7" s="161">
        <f t="shared" si="4"/>
        <v>4.5</v>
      </c>
      <c r="K7" s="162">
        <f t="shared" si="8"/>
        <v>4.8387096774193547E-2</v>
      </c>
    </row>
    <row r="8" spans="1:11" ht="20.25" customHeight="1">
      <c r="B8" s="163">
        <v>5</v>
      </c>
      <c r="C8" s="164">
        <f t="shared" si="0"/>
        <v>6.6666666666666666E-2</v>
      </c>
      <c r="D8" s="165">
        <f t="shared" si="1"/>
        <v>5</v>
      </c>
      <c r="E8" s="166">
        <f t="shared" si="5"/>
        <v>6.25E-2</v>
      </c>
      <c r="F8" s="165">
        <f t="shared" si="2"/>
        <v>5</v>
      </c>
      <c r="G8" s="166">
        <f t="shared" si="6"/>
        <v>5.8823529411764705E-2</v>
      </c>
      <c r="H8" s="165">
        <f t="shared" si="3"/>
        <v>5</v>
      </c>
      <c r="I8" s="166">
        <f t="shared" si="7"/>
        <v>5.5555555555555552E-2</v>
      </c>
      <c r="J8" s="165">
        <f t="shared" si="4"/>
        <v>5</v>
      </c>
      <c r="K8" s="166">
        <f t="shared" si="8"/>
        <v>5.3763440860215055E-2</v>
      </c>
    </row>
    <row r="9" spans="1:11" ht="20.25" customHeight="1">
      <c r="B9" s="163">
        <v>5.5</v>
      </c>
      <c r="C9" s="164">
        <f t="shared" si="0"/>
        <v>7.3333333333333334E-2</v>
      </c>
      <c r="D9" s="165">
        <f t="shared" si="1"/>
        <v>5.5</v>
      </c>
      <c r="E9" s="166">
        <f t="shared" si="5"/>
        <v>6.8749999999999992E-2</v>
      </c>
      <c r="F9" s="165">
        <f t="shared" si="2"/>
        <v>5.5</v>
      </c>
      <c r="G9" s="166">
        <f t="shared" si="6"/>
        <v>6.4705882352941169E-2</v>
      </c>
      <c r="H9" s="165">
        <f t="shared" si="3"/>
        <v>5.5</v>
      </c>
      <c r="I9" s="166">
        <f t="shared" si="7"/>
        <v>6.1111111111111109E-2</v>
      </c>
      <c r="J9" s="165">
        <f t="shared" si="4"/>
        <v>5.5</v>
      </c>
      <c r="K9" s="166">
        <f t="shared" si="8"/>
        <v>5.9139784946236562E-2</v>
      </c>
    </row>
    <row r="10" spans="1:11" ht="20.25" customHeight="1">
      <c r="B10" s="159">
        <v>6</v>
      </c>
      <c r="C10" s="160">
        <f t="shared" si="0"/>
        <v>7.9999999999999988E-2</v>
      </c>
      <c r="D10" s="161">
        <f t="shared" si="1"/>
        <v>6</v>
      </c>
      <c r="E10" s="162">
        <f t="shared" si="5"/>
        <v>7.4999999999999997E-2</v>
      </c>
      <c r="F10" s="161">
        <f t="shared" si="2"/>
        <v>6</v>
      </c>
      <c r="G10" s="162">
        <f t="shared" si="6"/>
        <v>7.0588235294117632E-2</v>
      </c>
      <c r="H10" s="161">
        <f t="shared" si="3"/>
        <v>6</v>
      </c>
      <c r="I10" s="162">
        <f t="shared" si="7"/>
        <v>6.6666666666666652E-2</v>
      </c>
      <c r="J10" s="161">
        <f t="shared" si="4"/>
        <v>6</v>
      </c>
      <c r="K10" s="162">
        <f t="shared" si="8"/>
        <v>6.4516129032258063E-2</v>
      </c>
    </row>
    <row r="11" spans="1:11" ht="20.25" customHeight="1">
      <c r="B11" s="163">
        <v>6.5</v>
      </c>
      <c r="C11" s="164">
        <f t="shared" ref="C11:C20" si="9">30.4*B11/B$4</f>
        <v>8.666666666666667E-2</v>
      </c>
      <c r="D11" s="165">
        <f t="shared" ref="D11:J20" si="10">$B11</f>
        <v>6.5</v>
      </c>
      <c r="E11" s="166">
        <f t="shared" si="5"/>
        <v>8.1250000000000003E-2</v>
      </c>
      <c r="F11" s="165">
        <f t="shared" si="10"/>
        <v>6.5</v>
      </c>
      <c r="G11" s="166">
        <f t="shared" si="6"/>
        <v>7.647058823529411E-2</v>
      </c>
      <c r="H11" s="165">
        <f t="shared" si="10"/>
        <v>6.5</v>
      </c>
      <c r="I11" s="166">
        <f t="shared" si="7"/>
        <v>7.2222222222222215E-2</v>
      </c>
      <c r="J11" s="165">
        <f t="shared" si="10"/>
        <v>6.5</v>
      </c>
      <c r="K11" s="166">
        <f t="shared" si="8"/>
        <v>6.9892473118279577E-2</v>
      </c>
    </row>
    <row r="12" spans="1:11" ht="20.25" customHeight="1">
      <c r="B12" s="163">
        <v>7</v>
      </c>
      <c r="C12" s="164">
        <f t="shared" si="9"/>
        <v>9.3333333333333324E-2</v>
      </c>
      <c r="D12" s="165">
        <f t="shared" si="10"/>
        <v>7</v>
      </c>
      <c r="E12" s="166">
        <f t="shared" si="5"/>
        <v>8.7499999999999994E-2</v>
      </c>
      <c r="F12" s="165">
        <f t="shared" si="10"/>
        <v>7</v>
      </c>
      <c r="G12" s="166">
        <f t="shared" si="6"/>
        <v>8.2352941176470587E-2</v>
      </c>
      <c r="H12" s="165">
        <f t="shared" si="10"/>
        <v>7</v>
      </c>
      <c r="I12" s="166">
        <f t="shared" si="7"/>
        <v>7.7777777777777765E-2</v>
      </c>
      <c r="J12" s="165">
        <f t="shared" si="10"/>
        <v>7</v>
      </c>
      <c r="K12" s="166">
        <f t="shared" si="8"/>
        <v>7.5268817204301078E-2</v>
      </c>
    </row>
    <row r="13" spans="1:11" ht="20.25" customHeight="1">
      <c r="B13" s="163">
        <v>7.5</v>
      </c>
      <c r="C13" s="164">
        <f t="shared" si="9"/>
        <v>0.1</v>
      </c>
      <c r="D13" s="165">
        <f t="shared" si="10"/>
        <v>7.5</v>
      </c>
      <c r="E13" s="166">
        <f t="shared" si="5"/>
        <v>9.375E-2</v>
      </c>
      <c r="F13" s="165">
        <f t="shared" si="10"/>
        <v>7.5</v>
      </c>
      <c r="G13" s="166">
        <f t="shared" si="6"/>
        <v>8.8235294117647065E-2</v>
      </c>
      <c r="H13" s="165">
        <f t="shared" si="10"/>
        <v>7.5</v>
      </c>
      <c r="I13" s="166">
        <f t="shared" si="7"/>
        <v>8.3333333333333329E-2</v>
      </c>
      <c r="J13" s="165">
        <f t="shared" si="10"/>
        <v>7.5</v>
      </c>
      <c r="K13" s="166">
        <f t="shared" si="8"/>
        <v>8.0645161290322592E-2</v>
      </c>
    </row>
    <row r="14" spans="1:11" ht="20.25" customHeight="1">
      <c r="B14" s="163">
        <v>8</v>
      </c>
      <c r="C14" s="164">
        <f t="shared" si="9"/>
        <v>0.10666666666666666</v>
      </c>
      <c r="D14" s="165">
        <f t="shared" si="10"/>
        <v>8</v>
      </c>
      <c r="E14" s="166">
        <f t="shared" si="5"/>
        <v>9.9999999999999992E-2</v>
      </c>
      <c r="F14" s="165">
        <f t="shared" si="10"/>
        <v>8</v>
      </c>
      <c r="G14" s="166">
        <f t="shared" si="6"/>
        <v>9.4117647058823528E-2</v>
      </c>
      <c r="H14" s="165">
        <f t="shared" si="10"/>
        <v>8</v>
      </c>
      <c r="I14" s="166">
        <f t="shared" si="7"/>
        <v>8.8888888888888878E-2</v>
      </c>
      <c r="J14" s="165">
        <f t="shared" si="10"/>
        <v>8</v>
      </c>
      <c r="K14" s="166">
        <f t="shared" si="8"/>
        <v>8.6021505376344093E-2</v>
      </c>
    </row>
    <row r="15" spans="1:11" ht="20.25" customHeight="1">
      <c r="B15" s="163">
        <v>8.5</v>
      </c>
      <c r="C15" s="164">
        <f t="shared" si="9"/>
        <v>0.11333333333333333</v>
      </c>
      <c r="D15" s="165">
        <f t="shared" si="10"/>
        <v>8.5</v>
      </c>
      <c r="E15" s="166">
        <f t="shared" si="5"/>
        <v>0.10625</v>
      </c>
      <c r="F15" s="165">
        <f t="shared" si="10"/>
        <v>8.5</v>
      </c>
      <c r="G15" s="166">
        <f t="shared" si="6"/>
        <v>9.9999999999999992E-2</v>
      </c>
      <c r="H15" s="165">
        <f t="shared" si="10"/>
        <v>8.5</v>
      </c>
      <c r="I15" s="166">
        <f t="shared" si="7"/>
        <v>9.4444444444444442E-2</v>
      </c>
      <c r="J15" s="165">
        <f t="shared" si="10"/>
        <v>8.5</v>
      </c>
      <c r="K15" s="166">
        <f t="shared" si="8"/>
        <v>9.1397849462365593E-2</v>
      </c>
    </row>
    <row r="16" spans="1:11" ht="20.25" customHeight="1">
      <c r="B16" s="163">
        <v>9</v>
      </c>
      <c r="C16" s="164">
        <f t="shared" si="9"/>
        <v>0.11999999999999998</v>
      </c>
      <c r="D16" s="165">
        <f t="shared" si="10"/>
        <v>9</v>
      </c>
      <c r="E16" s="166">
        <f t="shared" si="5"/>
        <v>0.11249999999999999</v>
      </c>
      <c r="F16" s="165">
        <f t="shared" si="10"/>
        <v>9</v>
      </c>
      <c r="G16" s="166">
        <f t="shared" si="6"/>
        <v>0.10588235294117646</v>
      </c>
      <c r="H16" s="165">
        <f t="shared" si="10"/>
        <v>9</v>
      </c>
      <c r="I16" s="166">
        <f t="shared" si="7"/>
        <v>9.9999999999999992E-2</v>
      </c>
      <c r="J16" s="165">
        <f t="shared" si="10"/>
        <v>9</v>
      </c>
      <c r="K16" s="166">
        <f t="shared" si="8"/>
        <v>9.6774193548387094E-2</v>
      </c>
    </row>
    <row r="17" spans="2:11" ht="20.25" customHeight="1">
      <c r="B17" s="163">
        <v>9.5</v>
      </c>
      <c r="C17" s="164">
        <f t="shared" si="9"/>
        <v>0.12666666666666668</v>
      </c>
      <c r="D17" s="165">
        <f t="shared" si="10"/>
        <v>9.5</v>
      </c>
      <c r="E17" s="166">
        <f t="shared" si="5"/>
        <v>0.11875000000000001</v>
      </c>
      <c r="F17" s="165">
        <f t="shared" si="10"/>
        <v>9.5</v>
      </c>
      <c r="G17" s="166">
        <f t="shared" si="6"/>
        <v>0.11176470588235295</v>
      </c>
      <c r="H17" s="165">
        <f t="shared" si="10"/>
        <v>9.5</v>
      </c>
      <c r="I17" s="166">
        <f t="shared" si="7"/>
        <v>0.10555555555555556</v>
      </c>
      <c r="J17" s="165">
        <f t="shared" si="10"/>
        <v>9.5</v>
      </c>
      <c r="K17" s="166">
        <f t="shared" si="8"/>
        <v>0.10215053763440861</v>
      </c>
    </row>
    <row r="18" spans="2:11" ht="20.25" customHeight="1">
      <c r="B18" s="163">
        <v>10</v>
      </c>
      <c r="C18" s="164">
        <f t="shared" si="9"/>
        <v>0.13333333333333333</v>
      </c>
      <c r="D18" s="165">
        <f t="shared" si="10"/>
        <v>10</v>
      </c>
      <c r="E18" s="166">
        <f t="shared" si="5"/>
        <v>0.125</v>
      </c>
      <c r="F18" s="165">
        <f t="shared" si="10"/>
        <v>10</v>
      </c>
      <c r="G18" s="166">
        <f t="shared" si="6"/>
        <v>0.11764705882352941</v>
      </c>
      <c r="H18" s="165">
        <f t="shared" si="10"/>
        <v>10</v>
      </c>
      <c r="I18" s="166">
        <f t="shared" si="7"/>
        <v>0.1111111111111111</v>
      </c>
      <c r="J18" s="165">
        <f t="shared" si="10"/>
        <v>10</v>
      </c>
      <c r="K18" s="166">
        <f t="shared" si="8"/>
        <v>0.10752688172043011</v>
      </c>
    </row>
    <row r="19" spans="2:11" ht="20.25" customHeight="1">
      <c r="B19" s="163">
        <v>10.5</v>
      </c>
      <c r="C19" s="164">
        <f t="shared" si="9"/>
        <v>0.13999999999999999</v>
      </c>
      <c r="D19" s="165">
        <f t="shared" si="10"/>
        <v>10.5</v>
      </c>
      <c r="E19" s="166">
        <f t="shared" si="5"/>
        <v>0.13125000000000001</v>
      </c>
      <c r="F19" s="165">
        <f t="shared" si="10"/>
        <v>10.5</v>
      </c>
      <c r="G19" s="166">
        <f t="shared" si="6"/>
        <v>0.12352941176470587</v>
      </c>
      <c r="H19" s="165">
        <f t="shared" si="10"/>
        <v>10.5</v>
      </c>
      <c r="I19" s="166">
        <f t="shared" si="7"/>
        <v>0.11666666666666667</v>
      </c>
      <c r="J19" s="165">
        <f t="shared" si="10"/>
        <v>10.5</v>
      </c>
      <c r="K19" s="166">
        <f t="shared" si="8"/>
        <v>0.11290322580645161</v>
      </c>
    </row>
    <row r="20" spans="2:11" ht="20.25" customHeight="1" thickBot="1">
      <c r="B20" s="167">
        <v>11</v>
      </c>
      <c r="C20" s="168">
        <f t="shared" si="9"/>
        <v>0.14666666666666667</v>
      </c>
      <c r="D20" s="169">
        <f t="shared" si="10"/>
        <v>11</v>
      </c>
      <c r="E20" s="170">
        <f t="shared" si="5"/>
        <v>0.13749999999999998</v>
      </c>
      <c r="F20" s="169">
        <f t="shared" si="10"/>
        <v>11</v>
      </c>
      <c r="G20" s="170">
        <f t="shared" si="6"/>
        <v>0.12941176470588234</v>
      </c>
      <c r="H20" s="169">
        <f t="shared" si="10"/>
        <v>11</v>
      </c>
      <c r="I20" s="170">
        <f t="shared" si="7"/>
        <v>0.12222222222222222</v>
      </c>
      <c r="J20" s="169">
        <f t="shared" si="10"/>
        <v>11</v>
      </c>
      <c r="K20" s="170">
        <f t="shared" si="8"/>
        <v>0.11827956989247312</v>
      </c>
    </row>
    <row r="21" spans="2:11" ht="15" thickTop="1"/>
  </sheetData>
  <sheetProtection algorithmName="SHA-512" hashValue="qLDZWOLYMWYS6EVd2cFSidLj3VZhniVf1bgIeya50OCPRBKbjlgjIYoD44tXTpMscxYsrja/iwferrDb2zqTTw==" saltValue="PXYvYoj9XiMUQimVYmhxZA==" spinCount="100000" sheet="1" objects="1" scenarios="1" selectLockedCells="1"/>
  <mergeCells count="5">
    <mergeCell ref="D3:E3"/>
    <mergeCell ref="F3:G3"/>
    <mergeCell ref="H3:I3"/>
    <mergeCell ref="J3:K3"/>
    <mergeCell ref="B3:C3"/>
  </mergeCells>
  <phoneticPr fontId="4"/>
  <conditionalFormatting sqref="B5:C20">
    <cfRule type="expression" dxfId="14" priority="13">
      <formula>$C5&gt;0.1</formula>
    </cfRule>
    <cfRule type="expression" dxfId="13" priority="14">
      <formula>AND($C5&gt;0.05,$C5&lt;=0.1)</formula>
    </cfRule>
    <cfRule type="expression" dxfId="12" priority="15">
      <formula>$C5&lt;=0.05</formula>
    </cfRule>
  </conditionalFormatting>
  <conditionalFormatting sqref="F5:G20">
    <cfRule type="expression" dxfId="11" priority="10">
      <formula>$G5&gt;0.1</formula>
    </cfRule>
    <cfRule type="expression" dxfId="10" priority="11">
      <formula>AND($G5&gt;0.05,$G5&lt;=0.1)</formula>
    </cfRule>
    <cfRule type="expression" dxfId="9" priority="12">
      <formula>$G5&lt;=0.05</formula>
    </cfRule>
  </conditionalFormatting>
  <conditionalFormatting sqref="D5:E20">
    <cfRule type="expression" dxfId="8" priority="7">
      <formula>$E5&gt;0.1</formula>
    </cfRule>
    <cfRule type="expression" dxfId="7" priority="8">
      <formula>AND($E5&gt;0.05,$E5&lt;=0.1)</formula>
    </cfRule>
    <cfRule type="expression" dxfId="6" priority="9">
      <formula>$E5&lt;=0.05</formula>
    </cfRule>
  </conditionalFormatting>
  <conditionalFormatting sqref="H5:I20">
    <cfRule type="expression" dxfId="5" priority="4">
      <formula>$I5&gt;0.1</formula>
    </cfRule>
    <cfRule type="expression" dxfId="4" priority="5">
      <formula>AND($I5&gt;0.05,$I5&lt;=0.1)</formula>
    </cfRule>
    <cfRule type="expression" dxfId="3" priority="6">
      <formula>$I5&lt;=0.05</formula>
    </cfRule>
  </conditionalFormatting>
  <conditionalFormatting sqref="J5:K20">
    <cfRule type="expression" dxfId="2" priority="1">
      <formula>$K5&gt;0.1</formula>
    </cfRule>
    <cfRule type="expression" dxfId="1" priority="2">
      <formula>AND($K5&gt;0.05,$K5&lt;=0.1)</formula>
    </cfRule>
    <cfRule type="expression" dxfId="0" priority="3">
      <formula>$K5&lt;=0.05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51:H118"/>
  <sheetViews>
    <sheetView showGridLines="0" topLeftCell="A49" zoomScale="85" zoomScaleNormal="85" workbookViewId="0">
      <selection activeCell="U47" sqref="U47"/>
    </sheetView>
  </sheetViews>
  <sheetFormatPr defaultRowHeight="18" customHeight="1"/>
  <cols>
    <col min="9" max="9" width="7.44140625" customWidth="1"/>
    <col min="18" max="18" width="7.44140625" customWidth="1"/>
  </cols>
  <sheetData>
    <row r="51" spans="1:8" ht="18" customHeight="1">
      <c r="A51" s="13"/>
      <c r="B51" s="13"/>
      <c r="C51" s="13"/>
      <c r="D51" s="13"/>
      <c r="E51" s="13"/>
      <c r="F51" s="13"/>
      <c r="G51" s="13"/>
      <c r="H51" s="13"/>
    </row>
    <row r="52" spans="1:8" ht="18" customHeight="1">
      <c r="A52" s="13"/>
      <c r="B52" s="13"/>
      <c r="C52" s="13"/>
      <c r="D52" s="13"/>
      <c r="E52" s="13"/>
      <c r="F52" s="13"/>
      <c r="G52" s="13"/>
      <c r="H52" s="13"/>
    </row>
    <row r="53" spans="1:8" ht="18" customHeight="1">
      <c r="A53" s="13"/>
      <c r="B53" s="13"/>
      <c r="C53" s="13"/>
      <c r="D53" s="13"/>
      <c r="E53" s="13"/>
      <c r="F53" s="13"/>
      <c r="G53" s="13"/>
      <c r="H53" s="13"/>
    </row>
    <row r="54" spans="1:8" ht="18" customHeight="1">
      <c r="A54" s="13"/>
      <c r="B54" s="13"/>
      <c r="C54" s="13"/>
      <c r="D54" s="13"/>
      <c r="E54" s="13"/>
      <c r="F54" s="13"/>
      <c r="G54" s="13"/>
      <c r="H54" s="13"/>
    </row>
    <row r="55" spans="1:8" ht="18" customHeight="1">
      <c r="A55" s="13"/>
      <c r="B55" s="13"/>
      <c r="C55" s="13"/>
      <c r="D55" s="13"/>
      <c r="E55" s="13"/>
      <c r="F55" s="13"/>
      <c r="G55" s="13"/>
      <c r="H55" s="13"/>
    </row>
    <row r="56" spans="1:8" ht="18" customHeight="1">
      <c r="A56" s="13"/>
      <c r="B56" s="13"/>
      <c r="C56" s="13"/>
      <c r="D56" s="13"/>
      <c r="E56" s="13"/>
      <c r="F56" s="13"/>
      <c r="G56" s="13"/>
      <c r="H56" s="13"/>
    </row>
    <row r="57" spans="1:8" ht="18" customHeight="1">
      <c r="A57" s="13"/>
      <c r="B57" s="13"/>
      <c r="C57" s="13"/>
      <c r="D57" s="13"/>
      <c r="E57" s="13"/>
      <c r="F57" s="13"/>
      <c r="G57" s="13"/>
      <c r="H57" s="13"/>
    </row>
    <row r="58" spans="1:8" ht="18" customHeight="1">
      <c r="A58" s="13"/>
      <c r="B58" s="13"/>
      <c r="C58" s="13"/>
      <c r="D58" s="13"/>
      <c r="E58" s="13"/>
      <c r="F58" s="13"/>
      <c r="G58" s="13"/>
      <c r="H58" s="13"/>
    </row>
    <row r="59" spans="1:8" ht="18" customHeight="1">
      <c r="A59" s="13"/>
      <c r="B59" s="13"/>
      <c r="C59" s="13"/>
      <c r="D59" s="13"/>
      <c r="E59" s="13"/>
      <c r="F59" s="13"/>
      <c r="G59" s="13"/>
      <c r="H59" s="13"/>
    </row>
    <row r="60" spans="1:8" ht="18" customHeight="1">
      <c r="A60" s="13"/>
      <c r="B60" s="13"/>
      <c r="C60" s="13"/>
      <c r="D60" s="13"/>
      <c r="E60" s="13"/>
      <c r="F60" s="13"/>
      <c r="G60" s="13"/>
      <c r="H60" s="13"/>
    </row>
    <row r="61" spans="1:8" ht="18" customHeight="1">
      <c r="A61" s="13"/>
      <c r="B61" s="13"/>
      <c r="C61" s="13"/>
      <c r="D61" s="13"/>
      <c r="E61" s="13"/>
      <c r="F61" s="13"/>
      <c r="G61" s="13"/>
      <c r="H61" s="13"/>
    </row>
    <row r="62" spans="1:8" ht="18" customHeight="1">
      <c r="A62" s="13"/>
      <c r="B62" s="13"/>
      <c r="C62" s="13"/>
      <c r="D62" s="13"/>
      <c r="E62" s="13"/>
      <c r="F62" s="13"/>
      <c r="G62" s="13"/>
      <c r="H62" s="13"/>
    </row>
    <row r="63" spans="1:8" ht="18" customHeight="1">
      <c r="A63" s="13"/>
      <c r="B63" s="13"/>
      <c r="C63" s="13"/>
      <c r="D63" s="13"/>
      <c r="E63" s="13"/>
      <c r="F63" s="13"/>
      <c r="G63" s="13"/>
      <c r="H63" s="13"/>
    </row>
    <row r="64" spans="1:8" ht="18" customHeight="1">
      <c r="A64" s="13"/>
      <c r="B64" s="13"/>
      <c r="C64" s="13"/>
      <c r="D64" s="13"/>
      <c r="E64" s="13"/>
      <c r="F64" s="13"/>
      <c r="G64" s="13"/>
      <c r="H64" s="13"/>
    </row>
    <row r="65" spans="1:8" ht="18" customHeight="1">
      <c r="A65" s="13"/>
      <c r="B65" s="13"/>
      <c r="C65" s="13"/>
      <c r="D65" s="13"/>
      <c r="E65" s="13"/>
      <c r="F65" s="13"/>
      <c r="G65" s="13"/>
      <c r="H65" s="13"/>
    </row>
    <row r="66" spans="1:8" ht="18" customHeight="1">
      <c r="A66" s="13"/>
      <c r="B66" s="13"/>
      <c r="C66" s="13"/>
      <c r="D66" s="13"/>
      <c r="E66" s="13"/>
      <c r="F66" s="13"/>
      <c r="G66" s="13"/>
      <c r="H66" s="13"/>
    </row>
    <row r="67" spans="1:8" ht="18" customHeight="1">
      <c r="A67" s="13"/>
      <c r="B67" s="13"/>
      <c r="C67" s="13"/>
      <c r="D67" s="13"/>
      <c r="E67" s="13"/>
      <c r="F67" s="13"/>
      <c r="G67" s="13"/>
      <c r="H67" s="13"/>
    </row>
    <row r="68" spans="1:8" ht="18" customHeight="1">
      <c r="A68" s="13"/>
      <c r="B68" s="13"/>
      <c r="C68" s="13"/>
      <c r="D68" s="13"/>
      <c r="E68" s="13"/>
      <c r="F68" s="13"/>
      <c r="G68" s="13"/>
      <c r="H68" s="13"/>
    </row>
    <row r="77" spans="1:8" s="13" customFormat="1" ht="18" customHeight="1"/>
    <row r="97" spans="1:8" ht="18" customHeight="1">
      <c r="A97" s="13"/>
      <c r="B97" s="13"/>
      <c r="C97" s="13"/>
      <c r="D97" s="13"/>
      <c r="E97" s="13"/>
      <c r="F97" s="13"/>
      <c r="G97" s="13"/>
      <c r="H97" s="13"/>
    </row>
    <row r="98" spans="1:8" ht="18" customHeight="1">
      <c r="A98" s="13"/>
      <c r="B98" s="13"/>
      <c r="C98" s="13"/>
      <c r="D98" s="13"/>
      <c r="E98" s="13"/>
      <c r="F98" s="13"/>
      <c r="G98" s="13"/>
      <c r="H98" s="13"/>
    </row>
    <row r="99" spans="1:8" ht="18" customHeight="1">
      <c r="A99" s="13"/>
      <c r="B99" s="13"/>
      <c r="C99" s="13"/>
      <c r="D99" s="13"/>
      <c r="E99" s="13"/>
      <c r="F99" s="13"/>
      <c r="G99" s="13"/>
      <c r="H99" s="13"/>
    </row>
    <row r="100" spans="1:8" ht="18" customHeight="1">
      <c r="A100" s="13"/>
      <c r="B100" s="13"/>
      <c r="C100" s="13"/>
      <c r="D100" s="13"/>
      <c r="E100" s="13"/>
      <c r="F100" s="13"/>
      <c r="G100" s="13"/>
      <c r="H100" s="13"/>
    </row>
    <row r="101" spans="1:8" ht="18" customHeight="1">
      <c r="A101" s="13"/>
      <c r="B101" s="13"/>
      <c r="C101" s="13"/>
      <c r="D101" s="13"/>
      <c r="E101" s="13"/>
      <c r="F101" s="13"/>
      <c r="G101" s="13"/>
      <c r="H101" s="13"/>
    </row>
    <row r="102" spans="1:8" ht="18" customHeight="1">
      <c r="A102" s="13"/>
      <c r="B102" s="13"/>
      <c r="C102" s="13"/>
      <c r="D102" s="13"/>
      <c r="E102" s="13"/>
      <c r="F102" s="13"/>
      <c r="G102" s="13"/>
      <c r="H102" s="13"/>
    </row>
    <row r="103" spans="1:8" ht="18" customHeight="1">
      <c r="A103" s="13"/>
      <c r="B103" s="13"/>
      <c r="C103" s="13"/>
      <c r="D103" s="13"/>
      <c r="E103" s="13"/>
      <c r="F103" s="13"/>
      <c r="G103" s="13"/>
      <c r="H103" s="13"/>
    </row>
    <row r="104" spans="1:8" ht="18" customHeight="1">
      <c r="A104" s="13"/>
      <c r="B104" s="13"/>
      <c r="C104" s="13"/>
      <c r="D104" s="13"/>
      <c r="E104" s="13"/>
      <c r="F104" s="13"/>
      <c r="G104" s="13"/>
      <c r="H104" s="13"/>
    </row>
    <row r="105" spans="1:8" ht="18" customHeight="1">
      <c r="A105" s="13"/>
      <c r="B105" s="13"/>
      <c r="C105" s="13"/>
      <c r="D105" s="13"/>
      <c r="E105" s="13"/>
      <c r="F105" s="13"/>
      <c r="G105" s="13"/>
      <c r="H105" s="13"/>
    </row>
    <row r="106" spans="1:8" ht="18" customHeight="1">
      <c r="A106" s="13"/>
      <c r="B106" s="13"/>
      <c r="C106" s="13"/>
      <c r="D106" s="13"/>
      <c r="E106" s="13"/>
      <c r="F106" s="13"/>
      <c r="G106" s="13"/>
      <c r="H106" s="13"/>
    </row>
    <row r="107" spans="1:8" ht="18" customHeight="1">
      <c r="A107" s="13"/>
      <c r="B107" s="13"/>
      <c r="C107" s="13"/>
      <c r="D107" s="13"/>
      <c r="E107" s="13"/>
      <c r="F107" s="13"/>
      <c r="G107" s="13"/>
      <c r="H107" s="13"/>
    </row>
    <row r="108" spans="1:8" ht="18" customHeight="1">
      <c r="A108" s="13"/>
      <c r="B108" s="13"/>
      <c r="C108" s="13"/>
      <c r="D108" s="13"/>
      <c r="E108" s="13"/>
      <c r="F108" s="13"/>
      <c r="G108" s="13"/>
      <c r="H108" s="13"/>
    </row>
    <row r="109" spans="1:8" ht="18" customHeight="1">
      <c r="A109" s="13"/>
      <c r="B109" s="13"/>
      <c r="C109" s="13"/>
      <c r="D109" s="13"/>
      <c r="E109" s="13"/>
      <c r="F109" s="13"/>
      <c r="G109" s="13"/>
      <c r="H109" s="13"/>
    </row>
    <row r="110" spans="1:8" ht="18" customHeight="1">
      <c r="A110" s="13"/>
      <c r="B110" s="13"/>
      <c r="C110" s="13"/>
      <c r="D110" s="13"/>
      <c r="E110" s="13"/>
      <c r="F110" s="13"/>
      <c r="G110" s="13"/>
      <c r="H110" s="13"/>
    </row>
    <row r="111" spans="1:8" ht="18" customHeight="1">
      <c r="A111" s="13"/>
      <c r="B111" s="13"/>
      <c r="C111" s="13"/>
      <c r="D111" s="13"/>
      <c r="E111" s="13"/>
      <c r="F111" s="13"/>
      <c r="G111" s="13"/>
      <c r="H111" s="13"/>
    </row>
    <row r="112" spans="1:8" ht="18" customHeight="1">
      <c r="A112" s="13"/>
      <c r="B112" s="13"/>
      <c r="C112" s="13"/>
      <c r="D112" s="13"/>
      <c r="E112" s="13"/>
      <c r="F112" s="13"/>
      <c r="G112" s="13"/>
      <c r="H112" s="13"/>
    </row>
    <row r="113" spans="1:8" ht="18" customHeight="1">
      <c r="A113" s="13"/>
      <c r="B113" s="13"/>
      <c r="C113" s="13"/>
      <c r="D113" s="13"/>
      <c r="E113" s="13"/>
      <c r="F113" s="13"/>
      <c r="G113" s="13"/>
      <c r="H113" s="13"/>
    </row>
    <row r="114" spans="1:8" ht="18" customHeight="1">
      <c r="A114" s="13"/>
      <c r="B114" s="13"/>
      <c r="C114" s="13"/>
      <c r="D114" s="13"/>
      <c r="E114" s="13"/>
      <c r="F114" s="13"/>
      <c r="G114" s="13"/>
      <c r="H114" s="13"/>
    </row>
    <row r="115" spans="1:8" ht="18" customHeight="1">
      <c r="A115" s="13"/>
      <c r="B115" s="13"/>
      <c r="C115" s="13"/>
      <c r="D115" s="13"/>
      <c r="E115" s="13"/>
      <c r="F115" s="13"/>
      <c r="G115" s="13"/>
      <c r="H115" s="13"/>
    </row>
    <row r="116" spans="1:8" ht="18" customHeight="1">
      <c r="A116" s="13"/>
      <c r="B116" s="13"/>
      <c r="C116" s="13"/>
      <c r="D116" s="13"/>
      <c r="E116" s="13"/>
      <c r="F116" s="13"/>
      <c r="G116" s="13"/>
      <c r="H116" s="13"/>
    </row>
    <row r="117" spans="1:8" ht="18" customHeight="1">
      <c r="A117" s="13"/>
      <c r="B117" s="13"/>
      <c r="C117" s="13"/>
      <c r="D117" s="13"/>
      <c r="E117" s="13"/>
      <c r="F117" s="13"/>
      <c r="G117" s="13"/>
      <c r="H117" s="13"/>
    </row>
    <row r="118" spans="1:8" ht="18" customHeight="1">
      <c r="A118" s="13"/>
      <c r="B118" s="13"/>
      <c r="C118" s="13"/>
      <c r="D118" s="13"/>
      <c r="E118" s="13"/>
      <c r="F118" s="13"/>
      <c r="G118" s="13"/>
      <c r="H118" s="13"/>
    </row>
  </sheetData>
  <phoneticPr fontId="4"/>
  <pageMargins left="0.59055118110236227" right="0.59055118110236227" top="0.39370078740157483" bottom="0.39370078740157483" header="0" footer="0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79"/>
  <sheetViews>
    <sheetView showGridLines="0" zoomScale="87" zoomScaleNormal="87" workbookViewId="0">
      <pane xSplit="14" ySplit="4" topLeftCell="O18" activePane="bottomRight" state="frozen"/>
      <selection pane="topRight" activeCell="O1" sqref="O1"/>
      <selection pane="bottomLeft" activeCell="A5" sqref="A5"/>
      <selection pane="bottomRight" activeCell="CN55" sqref="CN55"/>
    </sheetView>
  </sheetViews>
  <sheetFormatPr defaultColWidth="1.5546875" defaultRowHeight="16.5" customHeight="1"/>
  <cols>
    <col min="1" max="16384" width="1.5546875" style="13"/>
  </cols>
  <sheetData>
    <row r="1" spans="1:80" ht="16.5" customHeight="1">
      <c r="A1" s="11" t="s">
        <v>26</v>
      </c>
    </row>
    <row r="2" spans="1:80" s="14" customFormat="1" ht="13.5" customHeight="1">
      <c r="A2" s="467" t="s">
        <v>83</v>
      </c>
      <c r="B2" s="467"/>
      <c r="C2" s="467"/>
      <c r="D2" s="468">
        <v>3</v>
      </c>
      <c r="E2" s="468"/>
      <c r="F2" s="468" t="s">
        <v>36</v>
      </c>
      <c r="G2" s="468"/>
    </row>
    <row r="3" spans="1:80" s="14" customFormat="1" ht="13.5" customHeight="1">
      <c r="A3" s="15" t="s">
        <v>27</v>
      </c>
      <c r="B3" s="16"/>
      <c r="C3" s="16"/>
      <c r="AO3" s="15" t="s">
        <v>28</v>
      </c>
    </row>
    <row r="4" spans="1:80" s="14" customFormat="1" ht="13.5" customHeight="1">
      <c r="A4" s="15"/>
      <c r="B4" s="16"/>
      <c r="C4" s="16"/>
      <c r="O4" s="456">
        <v>4</v>
      </c>
      <c r="P4" s="466"/>
      <c r="Q4" s="465">
        <v>5</v>
      </c>
      <c r="R4" s="466"/>
      <c r="S4" s="465">
        <v>6</v>
      </c>
      <c r="T4" s="466"/>
      <c r="U4" s="465">
        <v>7</v>
      </c>
      <c r="V4" s="466"/>
      <c r="W4" s="465">
        <v>8</v>
      </c>
      <c r="X4" s="466"/>
      <c r="Y4" s="465">
        <v>9</v>
      </c>
      <c r="Z4" s="466"/>
      <c r="AA4" s="465">
        <v>10</v>
      </c>
      <c r="AB4" s="466"/>
      <c r="AC4" s="465">
        <v>11</v>
      </c>
      <c r="AD4" s="466"/>
      <c r="AE4" s="465">
        <v>12</v>
      </c>
      <c r="AF4" s="466"/>
      <c r="AG4" s="447">
        <v>1</v>
      </c>
      <c r="AH4" s="447"/>
      <c r="AI4" s="447">
        <v>2</v>
      </c>
      <c r="AJ4" s="447"/>
      <c r="AK4" s="447">
        <v>3</v>
      </c>
      <c r="AL4" s="448"/>
      <c r="AQ4" s="16"/>
      <c r="BC4" s="456">
        <v>4</v>
      </c>
      <c r="BD4" s="466"/>
      <c r="BE4" s="465">
        <v>5</v>
      </c>
      <c r="BF4" s="466"/>
      <c r="BG4" s="465">
        <v>6</v>
      </c>
      <c r="BH4" s="466"/>
      <c r="BI4" s="465">
        <v>7</v>
      </c>
      <c r="BJ4" s="466"/>
      <c r="BK4" s="465">
        <v>8</v>
      </c>
      <c r="BL4" s="466"/>
      <c r="BM4" s="465">
        <v>9</v>
      </c>
      <c r="BN4" s="466"/>
      <c r="BO4" s="465">
        <v>10</v>
      </c>
      <c r="BP4" s="466"/>
      <c r="BQ4" s="465">
        <v>11</v>
      </c>
      <c r="BR4" s="466"/>
      <c r="BS4" s="465">
        <v>12</v>
      </c>
      <c r="BT4" s="466"/>
      <c r="BU4" s="447">
        <v>1</v>
      </c>
      <c r="BV4" s="447"/>
      <c r="BW4" s="447">
        <v>2</v>
      </c>
      <c r="BX4" s="447"/>
      <c r="BY4" s="447">
        <v>3</v>
      </c>
      <c r="BZ4" s="448"/>
    </row>
    <row r="5" spans="1:80" s="14" customFormat="1" ht="13.5" customHeight="1">
      <c r="A5" s="407" t="s">
        <v>123</v>
      </c>
      <c r="B5" s="408"/>
      <c r="C5" s="415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7"/>
      <c r="O5" s="418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2"/>
      <c r="AM5" s="413">
        <f>SUM(O5:AL5)</f>
        <v>0</v>
      </c>
      <c r="AN5" s="414"/>
      <c r="AQ5" s="415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7"/>
      <c r="BC5" s="418"/>
      <c r="BD5" s="411"/>
      <c r="BE5" s="411"/>
      <c r="BF5" s="411"/>
      <c r="BG5" s="411"/>
      <c r="BH5" s="411"/>
      <c r="BI5" s="411"/>
      <c r="BJ5" s="411"/>
      <c r="BK5" s="411"/>
      <c r="BL5" s="411"/>
      <c r="BM5" s="411"/>
      <c r="BN5" s="411"/>
      <c r="BO5" s="411"/>
      <c r="BP5" s="411"/>
      <c r="BQ5" s="411"/>
      <c r="BR5" s="411"/>
      <c r="BS5" s="411"/>
      <c r="BT5" s="411"/>
      <c r="BU5" s="411"/>
      <c r="BV5" s="411"/>
      <c r="BW5" s="411"/>
      <c r="BX5" s="411"/>
      <c r="BY5" s="411"/>
      <c r="BZ5" s="412"/>
      <c r="CA5" s="413">
        <f>SUM(BC5:BZ5)</f>
        <v>0</v>
      </c>
      <c r="CB5" s="414"/>
    </row>
    <row r="6" spans="1:80" s="14" customFormat="1" ht="13.5" customHeight="1">
      <c r="A6" s="407"/>
      <c r="B6" s="408"/>
      <c r="C6" s="413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14"/>
      <c r="O6" s="463"/>
      <c r="P6" s="462"/>
      <c r="Q6" s="461"/>
      <c r="R6" s="462"/>
      <c r="S6" s="461"/>
      <c r="T6" s="462"/>
      <c r="U6" s="461"/>
      <c r="V6" s="462"/>
      <c r="W6" s="461"/>
      <c r="X6" s="462"/>
      <c r="Y6" s="461"/>
      <c r="Z6" s="462"/>
      <c r="AA6" s="461"/>
      <c r="AB6" s="462"/>
      <c r="AC6" s="461"/>
      <c r="AD6" s="462"/>
      <c r="AE6" s="461"/>
      <c r="AF6" s="462"/>
      <c r="AG6" s="461"/>
      <c r="AH6" s="462"/>
      <c r="AI6" s="461"/>
      <c r="AJ6" s="462"/>
      <c r="AK6" s="461"/>
      <c r="AL6" s="464"/>
      <c r="AM6" s="413">
        <f t="shared" ref="AM6:AM64" si="0">SUM(O6:AL6)</f>
        <v>0</v>
      </c>
      <c r="AN6" s="414"/>
      <c r="AQ6" s="413"/>
      <c r="AR6" s="460"/>
      <c r="AS6" s="460"/>
      <c r="AT6" s="460"/>
      <c r="AU6" s="460"/>
      <c r="AV6" s="460"/>
      <c r="AW6" s="460"/>
      <c r="AX6" s="460"/>
      <c r="AY6" s="460"/>
      <c r="AZ6" s="460"/>
      <c r="BA6" s="460"/>
      <c r="BB6" s="414"/>
      <c r="BC6" s="463"/>
      <c r="BD6" s="462"/>
      <c r="BE6" s="461"/>
      <c r="BF6" s="462"/>
      <c r="BG6" s="461"/>
      <c r="BH6" s="462"/>
      <c r="BI6" s="461"/>
      <c r="BJ6" s="462"/>
      <c r="BK6" s="461"/>
      <c r="BL6" s="462"/>
      <c r="BM6" s="461"/>
      <c r="BN6" s="462"/>
      <c r="BO6" s="411"/>
      <c r="BP6" s="411"/>
      <c r="BQ6" s="411"/>
      <c r="BR6" s="411"/>
      <c r="BS6" s="411"/>
      <c r="BT6" s="411"/>
      <c r="BU6" s="411"/>
      <c r="BV6" s="411"/>
      <c r="BW6" s="411"/>
      <c r="BX6" s="411"/>
      <c r="BY6" s="411"/>
      <c r="BZ6" s="412"/>
      <c r="CA6" s="413">
        <f t="shared" ref="CA6:CA75" si="1">SUM(BC6:BZ6)</f>
        <v>0</v>
      </c>
      <c r="CB6" s="414"/>
    </row>
    <row r="7" spans="1:80" s="14" customFormat="1" ht="13.5" customHeight="1">
      <c r="A7" s="407"/>
      <c r="B7" s="408"/>
      <c r="C7" s="41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14"/>
      <c r="O7" s="463"/>
      <c r="P7" s="462"/>
      <c r="Q7" s="461"/>
      <c r="R7" s="462"/>
      <c r="S7" s="461"/>
      <c r="T7" s="462"/>
      <c r="U7" s="461"/>
      <c r="V7" s="462"/>
      <c r="W7" s="461"/>
      <c r="X7" s="462"/>
      <c r="Y7" s="461"/>
      <c r="Z7" s="462"/>
      <c r="AA7" s="461"/>
      <c r="AB7" s="462"/>
      <c r="AC7" s="461"/>
      <c r="AD7" s="462"/>
      <c r="AE7" s="461"/>
      <c r="AF7" s="462"/>
      <c r="AG7" s="461"/>
      <c r="AH7" s="462"/>
      <c r="AI7" s="461"/>
      <c r="AJ7" s="462"/>
      <c r="AK7" s="461"/>
      <c r="AL7" s="464"/>
      <c r="AM7" s="413">
        <f t="shared" si="0"/>
        <v>0</v>
      </c>
      <c r="AN7" s="414"/>
      <c r="AQ7" s="413"/>
      <c r="AR7" s="460"/>
      <c r="AS7" s="460"/>
      <c r="AT7" s="460"/>
      <c r="AU7" s="460"/>
      <c r="AV7" s="460"/>
      <c r="AW7" s="460"/>
      <c r="AX7" s="460"/>
      <c r="AY7" s="460"/>
      <c r="AZ7" s="460"/>
      <c r="BA7" s="460"/>
      <c r="BB7" s="414"/>
      <c r="BC7" s="463"/>
      <c r="BD7" s="462"/>
      <c r="BE7" s="461"/>
      <c r="BF7" s="462"/>
      <c r="BG7" s="461"/>
      <c r="BH7" s="462"/>
      <c r="BI7" s="461"/>
      <c r="BJ7" s="462"/>
      <c r="BK7" s="461"/>
      <c r="BL7" s="462"/>
      <c r="BM7" s="461"/>
      <c r="BN7" s="462"/>
      <c r="BO7" s="411"/>
      <c r="BP7" s="411"/>
      <c r="BQ7" s="411"/>
      <c r="BR7" s="411"/>
      <c r="BS7" s="411"/>
      <c r="BT7" s="411"/>
      <c r="BU7" s="411"/>
      <c r="BV7" s="411"/>
      <c r="BW7" s="411"/>
      <c r="BX7" s="411"/>
      <c r="BY7" s="411"/>
      <c r="BZ7" s="412"/>
      <c r="CA7" s="413">
        <f t="shared" si="1"/>
        <v>0</v>
      </c>
      <c r="CB7" s="414"/>
    </row>
    <row r="8" spans="1:80" s="14" customFormat="1" ht="13.5" customHeight="1">
      <c r="A8" s="407"/>
      <c r="B8" s="408"/>
      <c r="C8" s="413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14"/>
      <c r="O8" s="463"/>
      <c r="P8" s="462"/>
      <c r="Q8" s="461"/>
      <c r="R8" s="462"/>
      <c r="S8" s="461"/>
      <c r="T8" s="462"/>
      <c r="U8" s="461"/>
      <c r="V8" s="462"/>
      <c r="W8" s="461"/>
      <c r="X8" s="462"/>
      <c r="Y8" s="461"/>
      <c r="Z8" s="462"/>
      <c r="AA8" s="461"/>
      <c r="AB8" s="462"/>
      <c r="AC8" s="461"/>
      <c r="AD8" s="462"/>
      <c r="AE8" s="461"/>
      <c r="AF8" s="462"/>
      <c r="AG8" s="461"/>
      <c r="AH8" s="462"/>
      <c r="AI8" s="461"/>
      <c r="AJ8" s="462"/>
      <c r="AK8" s="461"/>
      <c r="AL8" s="464"/>
      <c r="AM8" s="413">
        <f t="shared" si="0"/>
        <v>0</v>
      </c>
      <c r="AN8" s="414"/>
      <c r="AQ8" s="413"/>
      <c r="AR8" s="460"/>
      <c r="AS8" s="460"/>
      <c r="AT8" s="460"/>
      <c r="AU8" s="460"/>
      <c r="AV8" s="460"/>
      <c r="AW8" s="460"/>
      <c r="AX8" s="460"/>
      <c r="AY8" s="460"/>
      <c r="AZ8" s="460"/>
      <c r="BA8" s="460"/>
      <c r="BB8" s="414"/>
      <c r="BC8" s="463"/>
      <c r="BD8" s="462"/>
      <c r="BE8" s="461"/>
      <c r="BF8" s="462"/>
      <c r="BG8" s="461"/>
      <c r="BH8" s="462"/>
      <c r="BI8" s="461"/>
      <c r="BJ8" s="462"/>
      <c r="BK8" s="461"/>
      <c r="BL8" s="462"/>
      <c r="BM8" s="461"/>
      <c r="BN8" s="462"/>
      <c r="BO8" s="411"/>
      <c r="BP8" s="411"/>
      <c r="BQ8" s="411"/>
      <c r="BR8" s="411"/>
      <c r="BS8" s="411"/>
      <c r="BT8" s="411"/>
      <c r="BU8" s="411"/>
      <c r="BV8" s="411"/>
      <c r="BW8" s="411"/>
      <c r="BX8" s="411"/>
      <c r="BY8" s="411"/>
      <c r="BZ8" s="412"/>
      <c r="CA8" s="413">
        <f t="shared" si="1"/>
        <v>0</v>
      </c>
      <c r="CB8" s="414"/>
    </row>
    <row r="9" spans="1:80" s="14" customFormat="1" ht="13.5" customHeight="1">
      <c r="A9" s="407"/>
      <c r="B9" s="408"/>
      <c r="C9" s="413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14"/>
      <c r="O9" s="463"/>
      <c r="P9" s="462"/>
      <c r="Q9" s="461"/>
      <c r="R9" s="462"/>
      <c r="S9" s="461"/>
      <c r="T9" s="462"/>
      <c r="U9" s="461"/>
      <c r="V9" s="462"/>
      <c r="W9" s="461"/>
      <c r="X9" s="462"/>
      <c r="Y9" s="461"/>
      <c r="Z9" s="462"/>
      <c r="AA9" s="461"/>
      <c r="AB9" s="462"/>
      <c r="AC9" s="461"/>
      <c r="AD9" s="462"/>
      <c r="AE9" s="461"/>
      <c r="AF9" s="462"/>
      <c r="AG9" s="461"/>
      <c r="AH9" s="462"/>
      <c r="AI9" s="461"/>
      <c r="AJ9" s="462"/>
      <c r="AK9" s="461"/>
      <c r="AL9" s="464"/>
      <c r="AM9" s="413">
        <f t="shared" si="0"/>
        <v>0</v>
      </c>
      <c r="AN9" s="414"/>
      <c r="AQ9" s="413"/>
      <c r="AR9" s="460"/>
      <c r="AS9" s="460"/>
      <c r="AT9" s="460"/>
      <c r="AU9" s="460"/>
      <c r="AV9" s="460"/>
      <c r="AW9" s="460"/>
      <c r="AX9" s="460"/>
      <c r="AY9" s="460"/>
      <c r="AZ9" s="460"/>
      <c r="BA9" s="460"/>
      <c r="BB9" s="414"/>
      <c r="BC9" s="463"/>
      <c r="BD9" s="462"/>
      <c r="BE9" s="461"/>
      <c r="BF9" s="462"/>
      <c r="BG9" s="461"/>
      <c r="BH9" s="462"/>
      <c r="BI9" s="461"/>
      <c r="BJ9" s="462"/>
      <c r="BK9" s="461"/>
      <c r="BL9" s="462"/>
      <c r="BM9" s="461"/>
      <c r="BN9" s="462"/>
      <c r="BO9" s="411"/>
      <c r="BP9" s="411"/>
      <c r="BQ9" s="411"/>
      <c r="BR9" s="411"/>
      <c r="BS9" s="411"/>
      <c r="BT9" s="411"/>
      <c r="BU9" s="411"/>
      <c r="BV9" s="411"/>
      <c r="BW9" s="411"/>
      <c r="BX9" s="411"/>
      <c r="BY9" s="411"/>
      <c r="BZ9" s="412"/>
      <c r="CA9" s="413">
        <f t="shared" si="1"/>
        <v>0</v>
      </c>
      <c r="CB9" s="414"/>
    </row>
    <row r="10" spans="1:80" s="14" customFormat="1" ht="13.5" customHeight="1">
      <c r="A10" s="407"/>
      <c r="B10" s="408"/>
      <c r="C10" s="413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14"/>
      <c r="O10" s="463"/>
      <c r="P10" s="462"/>
      <c r="Q10" s="461"/>
      <c r="R10" s="462"/>
      <c r="S10" s="461"/>
      <c r="T10" s="462"/>
      <c r="U10" s="461"/>
      <c r="V10" s="462"/>
      <c r="W10" s="461"/>
      <c r="X10" s="462"/>
      <c r="Y10" s="461"/>
      <c r="Z10" s="462"/>
      <c r="AA10" s="461"/>
      <c r="AB10" s="462"/>
      <c r="AC10" s="461"/>
      <c r="AD10" s="462"/>
      <c r="AE10" s="461"/>
      <c r="AF10" s="462"/>
      <c r="AG10" s="461"/>
      <c r="AH10" s="462"/>
      <c r="AI10" s="461"/>
      <c r="AJ10" s="462"/>
      <c r="AK10" s="461"/>
      <c r="AL10" s="464"/>
      <c r="AM10" s="413">
        <f t="shared" si="0"/>
        <v>0</v>
      </c>
      <c r="AN10" s="414"/>
      <c r="AQ10" s="413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414"/>
      <c r="BC10" s="463"/>
      <c r="BD10" s="462"/>
      <c r="BE10" s="461"/>
      <c r="BF10" s="462"/>
      <c r="BG10" s="461"/>
      <c r="BH10" s="462"/>
      <c r="BI10" s="461"/>
      <c r="BJ10" s="462"/>
      <c r="BK10" s="461"/>
      <c r="BL10" s="462"/>
      <c r="BM10" s="461"/>
      <c r="BN10" s="462"/>
      <c r="BO10" s="411"/>
      <c r="BP10" s="411"/>
      <c r="BQ10" s="411"/>
      <c r="BR10" s="411"/>
      <c r="BS10" s="411"/>
      <c r="BT10" s="411"/>
      <c r="BU10" s="411"/>
      <c r="BV10" s="411"/>
      <c r="BW10" s="411"/>
      <c r="BX10" s="411"/>
      <c r="BY10" s="411"/>
      <c r="BZ10" s="412"/>
      <c r="CA10" s="413">
        <f t="shared" si="1"/>
        <v>0</v>
      </c>
      <c r="CB10" s="414"/>
    </row>
    <row r="11" spans="1:80" s="14" customFormat="1" ht="13.5" customHeight="1">
      <c r="A11" s="407"/>
      <c r="B11" s="408"/>
      <c r="C11" s="413"/>
      <c r="D11" s="460"/>
      <c r="E11" s="460"/>
      <c r="F11" s="460"/>
      <c r="G11" s="460"/>
      <c r="H11" s="460"/>
      <c r="I11" s="460"/>
      <c r="J11" s="460"/>
      <c r="K11" s="460"/>
      <c r="L11" s="460"/>
      <c r="M11" s="460"/>
      <c r="N11" s="414"/>
      <c r="O11" s="463"/>
      <c r="P11" s="462"/>
      <c r="Q11" s="461"/>
      <c r="R11" s="462"/>
      <c r="S11" s="461"/>
      <c r="T11" s="462"/>
      <c r="U11" s="461"/>
      <c r="V11" s="462"/>
      <c r="W11" s="461"/>
      <c r="X11" s="462"/>
      <c r="Y11" s="461"/>
      <c r="Z11" s="462"/>
      <c r="AA11" s="461"/>
      <c r="AB11" s="462"/>
      <c r="AC11" s="461"/>
      <c r="AD11" s="462"/>
      <c r="AE11" s="461"/>
      <c r="AF11" s="462"/>
      <c r="AG11" s="461"/>
      <c r="AH11" s="462"/>
      <c r="AI11" s="461"/>
      <c r="AJ11" s="462"/>
      <c r="AK11" s="461"/>
      <c r="AL11" s="464"/>
      <c r="AM11" s="413">
        <f>SUM(O11:AL11)</f>
        <v>0</v>
      </c>
      <c r="AN11" s="414"/>
      <c r="AQ11" s="413"/>
      <c r="AR11" s="460"/>
      <c r="AS11" s="460"/>
      <c r="AT11" s="460"/>
      <c r="AU11" s="460"/>
      <c r="AV11" s="460"/>
      <c r="AW11" s="460"/>
      <c r="AX11" s="460"/>
      <c r="AY11" s="460"/>
      <c r="AZ11" s="460"/>
      <c r="BA11" s="460"/>
      <c r="BB11" s="414"/>
      <c r="BC11" s="463"/>
      <c r="BD11" s="462"/>
      <c r="BE11" s="461"/>
      <c r="BF11" s="462"/>
      <c r="BG11" s="461"/>
      <c r="BH11" s="462"/>
      <c r="BI11" s="461"/>
      <c r="BJ11" s="462"/>
      <c r="BK11" s="461"/>
      <c r="BL11" s="462"/>
      <c r="BM11" s="461"/>
      <c r="BN11" s="462"/>
      <c r="BO11" s="411"/>
      <c r="BP11" s="411"/>
      <c r="BQ11" s="411"/>
      <c r="BR11" s="411"/>
      <c r="BS11" s="411"/>
      <c r="BT11" s="411"/>
      <c r="BU11" s="411"/>
      <c r="BV11" s="411"/>
      <c r="BW11" s="411"/>
      <c r="BX11" s="411"/>
      <c r="BY11" s="411"/>
      <c r="BZ11" s="412"/>
      <c r="CA11" s="413">
        <f>SUM(BC11:BZ11)</f>
        <v>0</v>
      </c>
      <c r="CB11" s="414"/>
    </row>
    <row r="12" spans="1:80" s="14" customFormat="1" ht="13.5" customHeight="1">
      <c r="A12" s="407"/>
      <c r="B12" s="408"/>
      <c r="C12" s="413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14"/>
      <c r="O12" s="463"/>
      <c r="P12" s="462"/>
      <c r="Q12" s="461"/>
      <c r="R12" s="462"/>
      <c r="S12" s="461"/>
      <c r="T12" s="462"/>
      <c r="U12" s="461"/>
      <c r="V12" s="462"/>
      <c r="W12" s="461"/>
      <c r="X12" s="462"/>
      <c r="Y12" s="461"/>
      <c r="Z12" s="462"/>
      <c r="AA12" s="461"/>
      <c r="AB12" s="462"/>
      <c r="AC12" s="461"/>
      <c r="AD12" s="462"/>
      <c r="AE12" s="461"/>
      <c r="AF12" s="462"/>
      <c r="AG12" s="461"/>
      <c r="AH12" s="462"/>
      <c r="AI12" s="461"/>
      <c r="AJ12" s="462"/>
      <c r="AK12" s="461"/>
      <c r="AL12" s="464"/>
      <c r="AM12" s="413">
        <f t="shared" si="0"/>
        <v>0</v>
      </c>
      <c r="AN12" s="414"/>
      <c r="AQ12" s="413"/>
      <c r="AR12" s="460"/>
      <c r="AS12" s="460"/>
      <c r="AT12" s="460"/>
      <c r="AU12" s="460"/>
      <c r="AV12" s="460"/>
      <c r="AW12" s="460"/>
      <c r="AX12" s="460"/>
      <c r="AY12" s="460"/>
      <c r="AZ12" s="460"/>
      <c r="BA12" s="460"/>
      <c r="BB12" s="414"/>
      <c r="BC12" s="463"/>
      <c r="BD12" s="462"/>
      <c r="BE12" s="461"/>
      <c r="BF12" s="462"/>
      <c r="BG12" s="461"/>
      <c r="BH12" s="462"/>
      <c r="BI12" s="461"/>
      <c r="BJ12" s="462"/>
      <c r="BK12" s="461"/>
      <c r="BL12" s="462"/>
      <c r="BM12" s="461"/>
      <c r="BN12" s="462"/>
      <c r="BO12" s="411"/>
      <c r="BP12" s="411"/>
      <c r="BQ12" s="411"/>
      <c r="BR12" s="411"/>
      <c r="BS12" s="411"/>
      <c r="BT12" s="411"/>
      <c r="BU12" s="411"/>
      <c r="BV12" s="411"/>
      <c r="BW12" s="411"/>
      <c r="BX12" s="411"/>
      <c r="BY12" s="411"/>
      <c r="BZ12" s="412"/>
      <c r="CA12" s="413">
        <f t="shared" si="1"/>
        <v>0</v>
      </c>
      <c r="CB12" s="414"/>
    </row>
    <row r="13" spans="1:80" s="14" customFormat="1" ht="13.5" customHeight="1">
      <c r="A13" s="407"/>
      <c r="B13" s="408"/>
      <c r="C13" s="413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14"/>
      <c r="O13" s="463"/>
      <c r="P13" s="462"/>
      <c r="Q13" s="461"/>
      <c r="R13" s="462"/>
      <c r="S13" s="461"/>
      <c r="T13" s="462"/>
      <c r="U13" s="461"/>
      <c r="V13" s="462"/>
      <c r="W13" s="461"/>
      <c r="X13" s="462"/>
      <c r="Y13" s="461"/>
      <c r="Z13" s="462"/>
      <c r="AA13" s="461"/>
      <c r="AB13" s="462"/>
      <c r="AC13" s="461"/>
      <c r="AD13" s="462"/>
      <c r="AE13" s="461"/>
      <c r="AF13" s="462"/>
      <c r="AG13" s="461"/>
      <c r="AH13" s="462"/>
      <c r="AI13" s="461"/>
      <c r="AJ13" s="462"/>
      <c r="AK13" s="461"/>
      <c r="AL13" s="464"/>
      <c r="AM13" s="413">
        <f t="shared" si="0"/>
        <v>0</v>
      </c>
      <c r="AN13" s="414"/>
      <c r="AQ13" s="413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14"/>
      <c r="BC13" s="463"/>
      <c r="BD13" s="462"/>
      <c r="BE13" s="461"/>
      <c r="BF13" s="462"/>
      <c r="BG13" s="461"/>
      <c r="BH13" s="462"/>
      <c r="BI13" s="461"/>
      <c r="BJ13" s="462"/>
      <c r="BK13" s="461"/>
      <c r="BL13" s="462"/>
      <c r="BM13" s="461"/>
      <c r="BN13" s="462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2"/>
      <c r="CA13" s="413">
        <f t="shared" si="1"/>
        <v>0</v>
      </c>
      <c r="CB13" s="414"/>
    </row>
    <row r="14" spans="1:80" s="14" customFormat="1" ht="13.5" customHeight="1">
      <c r="A14" s="407"/>
      <c r="B14" s="408"/>
      <c r="C14" s="413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414"/>
      <c r="O14" s="463"/>
      <c r="P14" s="462"/>
      <c r="Q14" s="461"/>
      <c r="R14" s="462"/>
      <c r="S14" s="461"/>
      <c r="T14" s="462"/>
      <c r="U14" s="461"/>
      <c r="V14" s="462"/>
      <c r="W14" s="461"/>
      <c r="X14" s="462"/>
      <c r="Y14" s="461"/>
      <c r="Z14" s="462"/>
      <c r="AA14" s="461"/>
      <c r="AB14" s="462"/>
      <c r="AC14" s="461"/>
      <c r="AD14" s="462"/>
      <c r="AE14" s="461"/>
      <c r="AF14" s="462"/>
      <c r="AG14" s="461"/>
      <c r="AH14" s="462"/>
      <c r="AI14" s="461"/>
      <c r="AJ14" s="462"/>
      <c r="AK14" s="461"/>
      <c r="AL14" s="464"/>
      <c r="AM14" s="413">
        <f t="shared" si="0"/>
        <v>0</v>
      </c>
      <c r="AN14" s="414"/>
      <c r="AQ14" s="413"/>
      <c r="AR14" s="460"/>
      <c r="AS14" s="460"/>
      <c r="AT14" s="460"/>
      <c r="AU14" s="460"/>
      <c r="AV14" s="460"/>
      <c r="AW14" s="460"/>
      <c r="AX14" s="460"/>
      <c r="AY14" s="460"/>
      <c r="AZ14" s="460"/>
      <c r="BA14" s="460"/>
      <c r="BB14" s="414"/>
      <c r="BC14" s="463"/>
      <c r="BD14" s="462"/>
      <c r="BE14" s="461"/>
      <c r="BF14" s="462"/>
      <c r="BG14" s="461"/>
      <c r="BH14" s="462"/>
      <c r="BI14" s="461"/>
      <c r="BJ14" s="462"/>
      <c r="BK14" s="411"/>
      <c r="BL14" s="462"/>
      <c r="BM14" s="461"/>
      <c r="BN14" s="462"/>
      <c r="BO14" s="411"/>
      <c r="BP14" s="411"/>
      <c r="BQ14" s="411"/>
      <c r="BR14" s="411"/>
      <c r="BS14" s="411"/>
      <c r="BT14" s="411"/>
      <c r="BU14" s="411"/>
      <c r="BV14" s="411"/>
      <c r="BW14" s="411"/>
      <c r="BX14" s="411"/>
      <c r="BY14" s="411"/>
      <c r="BZ14" s="412"/>
      <c r="CA14" s="413">
        <f t="shared" si="1"/>
        <v>0</v>
      </c>
      <c r="CB14" s="414"/>
    </row>
    <row r="15" spans="1:80" s="14" customFormat="1" ht="13.5" customHeight="1">
      <c r="A15" s="407"/>
      <c r="B15" s="408"/>
      <c r="C15" s="413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14"/>
      <c r="O15" s="463"/>
      <c r="P15" s="462"/>
      <c r="Q15" s="461"/>
      <c r="R15" s="462"/>
      <c r="S15" s="461"/>
      <c r="T15" s="462"/>
      <c r="U15" s="461"/>
      <c r="V15" s="462"/>
      <c r="W15" s="461"/>
      <c r="X15" s="462"/>
      <c r="Y15" s="461"/>
      <c r="Z15" s="462"/>
      <c r="AA15" s="461"/>
      <c r="AB15" s="462"/>
      <c r="AC15" s="461"/>
      <c r="AD15" s="462"/>
      <c r="AE15" s="461"/>
      <c r="AF15" s="462"/>
      <c r="AG15" s="461"/>
      <c r="AH15" s="462"/>
      <c r="AI15" s="461"/>
      <c r="AJ15" s="462"/>
      <c r="AK15" s="461"/>
      <c r="AL15" s="464"/>
      <c r="AM15" s="413">
        <f>SUM(O15:AL15)</f>
        <v>0</v>
      </c>
      <c r="AN15" s="414"/>
      <c r="AQ15" s="413"/>
      <c r="AR15" s="460"/>
      <c r="AS15" s="460"/>
      <c r="AT15" s="460"/>
      <c r="AU15" s="460"/>
      <c r="AV15" s="460"/>
      <c r="AW15" s="460"/>
      <c r="AX15" s="460"/>
      <c r="AY15" s="460"/>
      <c r="AZ15" s="460"/>
      <c r="BA15" s="460"/>
      <c r="BB15" s="414"/>
      <c r="BC15" s="463"/>
      <c r="BD15" s="462"/>
      <c r="BE15" s="461"/>
      <c r="BF15" s="462"/>
      <c r="BG15" s="461"/>
      <c r="BH15" s="462"/>
      <c r="BI15" s="461"/>
      <c r="BJ15" s="462"/>
      <c r="BK15" s="461"/>
      <c r="BL15" s="462"/>
      <c r="BM15" s="461"/>
      <c r="BN15" s="462"/>
      <c r="BO15" s="411"/>
      <c r="BP15" s="411"/>
      <c r="BQ15" s="411"/>
      <c r="BR15" s="411"/>
      <c r="BS15" s="411"/>
      <c r="BT15" s="411"/>
      <c r="BU15" s="411"/>
      <c r="BV15" s="411"/>
      <c r="BW15" s="411"/>
      <c r="BX15" s="411"/>
      <c r="BY15" s="411"/>
      <c r="BZ15" s="412"/>
      <c r="CA15" s="413">
        <f>SUM(BC15:BZ15)</f>
        <v>0</v>
      </c>
      <c r="CB15" s="414"/>
    </row>
    <row r="16" spans="1:80" s="14" customFormat="1" ht="13.5" customHeight="1">
      <c r="A16" s="407"/>
      <c r="B16" s="408"/>
      <c r="C16" s="415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7"/>
      <c r="O16" s="418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2"/>
      <c r="AM16" s="413">
        <f t="shared" ref="AM16:AM17" si="2">SUM(O16:AL16)</f>
        <v>0</v>
      </c>
      <c r="AN16" s="414"/>
      <c r="AQ16" s="415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7"/>
      <c r="BC16" s="418"/>
      <c r="BD16" s="411"/>
      <c r="BE16" s="411"/>
      <c r="BF16" s="411"/>
      <c r="BG16" s="411"/>
      <c r="BH16" s="411"/>
      <c r="BI16" s="411"/>
      <c r="BJ16" s="411"/>
      <c r="BK16" s="411"/>
      <c r="BL16" s="411"/>
      <c r="BM16" s="411"/>
      <c r="BN16" s="411"/>
      <c r="BO16" s="411"/>
      <c r="BP16" s="411"/>
      <c r="BQ16" s="411"/>
      <c r="BR16" s="411"/>
      <c r="BS16" s="411"/>
      <c r="BT16" s="411"/>
      <c r="BU16" s="411"/>
      <c r="BV16" s="411"/>
      <c r="BW16" s="411"/>
      <c r="BX16" s="411"/>
      <c r="BY16" s="411"/>
      <c r="BZ16" s="412"/>
      <c r="CA16" s="413">
        <f>SUM(BC16:BZ16)</f>
        <v>0</v>
      </c>
      <c r="CB16" s="414"/>
    </row>
    <row r="17" spans="1:80" s="17" customFormat="1" ht="13.5" customHeight="1">
      <c r="A17" s="407"/>
      <c r="B17" s="408"/>
      <c r="C17" s="415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N17" s="417"/>
      <c r="O17" s="418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2"/>
      <c r="AM17" s="413">
        <f t="shared" si="2"/>
        <v>0</v>
      </c>
      <c r="AN17" s="414"/>
      <c r="AQ17" s="415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7"/>
      <c r="BC17" s="418"/>
      <c r="BD17" s="411"/>
      <c r="BE17" s="411"/>
      <c r="BF17" s="411"/>
      <c r="BG17" s="411"/>
      <c r="BH17" s="411"/>
      <c r="BI17" s="411"/>
      <c r="BJ17" s="411"/>
      <c r="BK17" s="411"/>
      <c r="BL17" s="411"/>
      <c r="BM17" s="411"/>
      <c r="BN17" s="411"/>
      <c r="BO17" s="411"/>
      <c r="BP17" s="411"/>
      <c r="BQ17" s="411"/>
      <c r="BR17" s="411"/>
      <c r="BS17" s="411"/>
      <c r="BT17" s="411"/>
      <c r="BU17" s="411"/>
      <c r="BV17" s="411"/>
      <c r="BW17" s="411"/>
      <c r="BX17" s="411"/>
      <c r="BY17" s="411"/>
      <c r="BZ17" s="412"/>
      <c r="CA17" s="413">
        <f t="shared" ref="CA17" si="3">SUM(BC17:BZ17)</f>
        <v>0</v>
      </c>
      <c r="CB17" s="414"/>
    </row>
    <row r="18" spans="1:80" s="39" customFormat="1" ht="13.5" customHeight="1">
      <c r="A18" s="407"/>
      <c r="B18" s="408"/>
      <c r="C18" s="415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7"/>
      <c r="O18" s="418"/>
      <c r="P18" s="411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2"/>
      <c r="AM18" s="413">
        <f t="shared" ref="AM18" si="4">SUM(O18:AL18)</f>
        <v>0</v>
      </c>
      <c r="AN18" s="414"/>
      <c r="AQ18" s="415"/>
      <c r="AR18" s="416"/>
      <c r="AS18" s="416"/>
      <c r="AT18" s="416"/>
      <c r="AU18" s="416"/>
      <c r="AV18" s="416"/>
      <c r="AW18" s="416"/>
      <c r="AX18" s="416"/>
      <c r="AY18" s="416"/>
      <c r="AZ18" s="416"/>
      <c r="BA18" s="416"/>
      <c r="BB18" s="417"/>
      <c r="BC18" s="418"/>
      <c r="BD18" s="411"/>
      <c r="BE18" s="411"/>
      <c r="BF18" s="411"/>
      <c r="BG18" s="411"/>
      <c r="BH18" s="411"/>
      <c r="BI18" s="411"/>
      <c r="BJ18" s="411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411"/>
      <c r="BV18" s="411"/>
      <c r="BW18" s="411"/>
      <c r="BX18" s="411"/>
      <c r="BY18" s="411"/>
      <c r="BZ18" s="412"/>
      <c r="CA18" s="413">
        <f t="shared" ref="CA18" si="5">SUM(BC18:BZ18)</f>
        <v>0</v>
      </c>
      <c r="CB18" s="414"/>
    </row>
    <row r="19" spans="1:80" s="23" customFormat="1" ht="13.5" customHeight="1">
      <c r="A19" s="407"/>
      <c r="B19" s="408"/>
      <c r="C19" s="415"/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7"/>
      <c r="O19" s="418"/>
      <c r="P19" s="411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2"/>
      <c r="AM19" s="413">
        <f t="shared" ref="AM19" si="6">SUM(O19:AL19)</f>
        <v>0</v>
      </c>
      <c r="AN19" s="414"/>
      <c r="AQ19" s="415"/>
      <c r="AR19" s="416"/>
      <c r="AS19" s="416"/>
      <c r="AT19" s="416"/>
      <c r="AU19" s="416"/>
      <c r="AV19" s="416"/>
      <c r="AW19" s="416"/>
      <c r="AX19" s="416"/>
      <c r="AY19" s="416"/>
      <c r="AZ19" s="416"/>
      <c r="BA19" s="416"/>
      <c r="BB19" s="417"/>
      <c r="BC19" s="418"/>
      <c r="BD19" s="411"/>
      <c r="BE19" s="411"/>
      <c r="BF19" s="411"/>
      <c r="BG19" s="411"/>
      <c r="BH19" s="411"/>
      <c r="BI19" s="411"/>
      <c r="BJ19" s="411"/>
      <c r="BK19" s="411"/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2"/>
      <c r="CA19" s="413">
        <f t="shared" ref="CA19" si="7">SUM(BC19:BZ19)</f>
        <v>0</v>
      </c>
      <c r="CB19" s="414"/>
    </row>
    <row r="20" spans="1:80" s="23" customFormat="1" ht="13.5" customHeight="1">
      <c r="A20" s="407"/>
      <c r="B20" s="408"/>
      <c r="C20" s="415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N20" s="417"/>
      <c r="O20" s="418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2"/>
      <c r="AM20" s="413">
        <f t="shared" ref="AM20" si="8">SUM(O20:AL20)</f>
        <v>0</v>
      </c>
      <c r="AN20" s="414"/>
      <c r="AQ20" s="415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7"/>
      <c r="BC20" s="418"/>
      <c r="BD20" s="411"/>
      <c r="BE20" s="411"/>
      <c r="BF20" s="411"/>
      <c r="BG20" s="411"/>
      <c r="BH20" s="411"/>
      <c r="BI20" s="411"/>
      <c r="BJ20" s="411"/>
      <c r="BK20" s="411"/>
      <c r="BL20" s="411"/>
      <c r="BM20" s="411"/>
      <c r="BN20" s="411"/>
      <c r="BO20" s="411"/>
      <c r="BP20" s="411"/>
      <c r="BQ20" s="411"/>
      <c r="BR20" s="411"/>
      <c r="BS20" s="411"/>
      <c r="BT20" s="411"/>
      <c r="BU20" s="411"/>
      <c r="BV20" s="411"/>
      <c r="BW20" s="411"/>
      <c r="BX20" s="411"/>
      <c r="BY20" s="411"/>
      <c r="BZ20" s="412"/>
      <c r="CA20" s="413">
        <f t="shared" ref="CA20" si="9">SUM(BC20:BZ20)</f>
        <v>0</v>
      </c>
      <c r="CB20" s="414"/>
    </row>
    <row r="21" spans="1:80" s="14" customFormat="1" ht="13.5" customHeight="1">
      <c r="A21" s="407"/>
      <c r="B21" s="408"/>
      <c r="C21" s="415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7"/>
      <c r="O21" s="418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2"/>
      <c r="AM21" s="413">
        <f>SUM(O21:AL21)</f>
        <v>0</v>
      </c>
      <c r="AN21" s="414"/>
      <c r="AQ21" s="415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7"/>
      <c r="BC21" s="418"/>
      <c r="BD21" s="411"/>
      <c r="BE21" s="411"/>
      <c r="BF21" s="411"/>
      <c r="BG21" s="411"/>
      <c r="BH21" s="411"/>
      <c r="BI21" s="411"/>
      <c r="BJ21" s="411"/>
      <c r="BK21" s="411"/>
      <c r="BL21" s="411"/>
      <c r="BM21" s="411"/>
      <c r="BN21" s="411"/>
      <c r="BO21" s="411"/>
      <c r="BP21" s="411"/>
      <c r="BQ21" s="411"/>
      <c r="BR21" s="411"/>
      <c r="BS21" s="411"/>
      <c r="BT21" s="411"/>
      <c r="BU21" s="411"/>
      <c r="BV21" s="411"/>
      <c r="BW21" s="411"/>
      <c r="BX21" s="411"/>
      <c r="BY21" s="411"/>
      <c r="BZ21" s="412"/>
      <c r="CA21" s="413">
        <f>SUM(BC21:BZ21)</f>
        <v>0</v>
      </c>
      <c r="CB21" s="414"/>
    </row>
    <row r="22" spans="1:80" s="14" customFormat="1" ht="13.5" customHeight="1">
      <c r="A22" s="407"/>
      <c r="B22" s="408"/>
      <c r="C22" s="415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7"/>
      <c r="O22" s="418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2"/>
      <c r="AM22" s="413">
        <f>SUM(O22:AL22)</f>
        <v>0</v>
      </c>
      <c r="AN22" s="414"/>
      <c r="AQ22" s="415"/>
      <c r="AR22" s="416"/>
      <c r="AS22" s="416"/>
      <c r="AT22" s="416"/>
      <c r="AU22" s="416"/>
      <c r="AV22" s="416"/>
      <c r="AW22" s="416"/>
      <c r="AX22" s="416"/>
      <c r="AY22" s="416"/>
      <c r="AZ22" s="416"/>
      <c r="BA22" s="416"/>
      <c r="BB22" s="417"/>
      <c r="BC22" s="418"/>
      <c r="BD22" s="411"/>
      <c r="BE22" s="411"/>
      <c r="BF22" s="411"/>
      <c r="BG22" s="411"/>
      <c r="BH22" s="411"/>
      <c r="BI22" s="411"/>
      <c r="BJ22" s="411"/>
      <c r="BK22" s="411"/>
      <c r="BL22" s="411"/>
      <c r="BM22" s="411"/>
      <c r="BN22" s="411"/>
      <c r="BO22" s="411"/>
      <c r="BP22" s="411"/>
      <c r="BQ22" s="411"/>
      <c r="BR22" s="411"/>
      <c r="BS22" s="411"/>
      <c r="BT22" s="411"/>
      <c r="BU22" s="411"/>
      <c r="BV22" s="411"/>
      <c r="BW22" s="411"/>
      <c r="BX22" s="411"/>
      <c r="BY22" s="411"/>
      <c r="BZ22" s="412"/>
      <c r="CA22" s="413">
        <f>SUM(BC22:BZ22)</f>
        <v>0</v>
      </c>
      <c r="CB22" s="414"/>
    </row>
    <row r="23" spans="1:80" s="14" customFormat="1" ht="13.5" customHeight="1">
      <c r="A23" s="407"/>
      <c r="B23" s="408"/>
      <c r="C23" s="415"/>
      <c r="D23" s="416"/>
      <c r="E23" s="416"/>
      <c r="F23" s="416"/>
      <c r="G23" s="416"/>
      <c r="H23" s="416"/>
      <c r="I23" s="416"/>
      <c r="J23" s="416"/>
      <c r="K23" s="416"/>
      <c r="L23" s="416"/>
      <c r="M23" s="416"/>
      <c r="N23" s="417"/>
      <c r="O23" s="418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2"/>
      <c r="AM23" s="413">
        <f t="shared" ref="AM23:AM24" si="10">SUM(O23:AL23)</f>
        <v>0</v>
      </c>
      <c r="AN23" s="414"/>
      <c r="AQ23" s="415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7"/>
      <c r="BC23" s="418"/>
      <c r="BD23" s="411"/>
      <c r="BE23" s="411"/>
      <c r="BF23" s="411"/>
      <c r="BG23" s="411"/>
      <c r="BH23" s="41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1"/>
      <c r="BS23" s="411"/>
      <c r="BT23" s="411"/>
      <c r="BU23" s="411"/>
      <c r="BV23" s="411"/>
      <c r="BW23" s="411"/>
      <c r="BX23" s="411"/>
      <c r="BY23" s="411"/>
      <c r="BZ23" s="412"/>
      <c r="CA23" s="413">
        <f t="shared" ref="CA23:CA24" si="11">SUM(BC23:BZ23)</f>
        <v>0</v>
      </c>
      <c r="CB23" s="414"/>
    </row>
    <row r="24" spans="1:80" s="14" customFormat="1" ht="13.5" customHeight="1">
      <c r="A24" s="407"/>
      <c r="B24" s="408"/>
      <c r="C24" s="415"/>
      <c r="D24" s="416"/>
      <c r="E24" s="416"/>
      <c r="F24" s="416"/>
      <c r="G24" s="416"/>
      <c r="H24" s="416"/>
      <c r="I24" s="416"/>
      <c r="J24" s="416"/>
      <c r="K24" s="416"/>
      <c r="L24" s="416"/>
      <c r="M24" s="416"/>
      <c r="N24" s="417"/>
      <c r="O24" s="418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2"/>
      <c r="AM24" s="413">
        <f t="shared" si="10"/>
        <v>0</v>
      </c>
      <c r="AN24" s="414"/>
      <c r="AQ24" s="415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7"/>
      <c r="BC24" s="418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1"/>
      <c r="BS24" s="411"/>
      <c r="BT24" s="411"/>
      <c r="BU24" s="411"/>
      <c r="BV24" s="411"/>
      <c r="BW24" s="411"/>
      <c r="BX24" s="411"/>
      <c r="BY24" s="411"/>
      <c r="BZ24" s="412"/>
      <c r="CA24" s="413">
        <f t="shared" si="11"/>
        <v>0</v>
      </c>
      <c r="CB24" s="414"/>
    </row>
    <row r="25" spans="1:80" s="14" customFormat="1" ht="13.5" customHeight="1">
      <c r="A25" s="407"/>
      <c r="B25" s="408"/>
      <c r="C25" s="415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7"/>
      <c r="O25" s="418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2"/>
      <c r="AM25" s="413">
        <f>SUM(O25:AL25)</f>
        <v>0</v>
      </c>
      <c r="AN25" s="414"/>
      <c r="AQ25" s="415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7"/>
      <c r="BC25" s="418"/>
      <c r="BD25" s="411"/>
      <c r="BE25" s="411"/>
      <c r="BF25" s="411"/>
      <c r="BG25" s="411"/>
      <c r="BH25" s="411"/>
      <c r="BI25" s="411"/>
      <c r="BJ25" s="411"/>
      <c r="BK25" s="411"/>
      <c r="BL25" s="411"/>
      <c r="BM25" s="411"/>
      <c r="BN25" s="411"/>
      <c r="BO25" s="411"/>
      <c r="BP25" s="411"/>
      <c r="BQ25" s="411"/>
      <c r="BR25" s="411"/>
      <c r="BS25" s="411"/>
      <c r="BT25" s="411"/>
      <c r="BU25" s="411"/>
      <c r="BV25" s="411"/>
      <c r="BW25" s="411"/>
      <c r="BX25" s="411"/>
      <c r="BY25" s="411"/>
      <c r="BZ25" s="412"/>
      <c r="CA25" s="413">
        <f>SUM(BC25:BZ25)</f>
        <v>0</v>
      </c>
      <c r="CB25" s="414"/>
    </row>
    <row r="26" spans="1:80" s="14" customFormat="1" ht="13.5" customHeight="1">
      <c r="A26" s="407"/>
      <c r="B26" s="408"/>
      <c r="C26" s="415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7"/>
      <c r="O26" s="418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2"/>
      <c r="AM26" s="413">
        <f>SUM(O26:AL26)</f>
        <v>0</v>
      </c>
      <c r="AN26" s="414"/>
      <c r="AQ26" s="415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7"/>
      <c r="BC26" s="418"/>
      <c r="BD26" s="411"/>
      <c r="BE26" s="411"/>
      <c r="BF26" s="411"/>
      <c r="BG26" s="411"/>
      <c r="BH26" s="411"/>
      <c r="BI26" s="411"/>
      <c r="BJ26" s="411"/>
      <c r="BK26" s="411"/>
      <c r="BL26" s="411"/>
      <c r="BM26" s="411"/>
      <c r="BN26" s="411"/>
      <c r="BO26" s="411"/>
      <c r="BP26" s="411"/>
      <c r="BQ26" s="411"/>
      <c r="BR26" s="411"/>
      <c r="BS26" s="411"/>
      <c r="BT26" s="411"/>
      <c r="BU26" s="411"/>
      <c r="BV26" s="411"/>
      <c r="BW26" s="411"/>
      <c r="BX26" s="411"/>
      <c r="BY26" s="411"/>
      <c r="BZ26" s="412"/>
      <c r="CA26" s="413">
        <f>SUM(BC26:BZ26)</f>
        <v>0</v>
      </c>
      <c r="CB26" s="414"/>
    </row>
    <row r="27" spans="1:80" s="14" customFormat="1" ht="13.5" customHeight="1">
      <c r="A27" s="407"/>
      <c r="B27" s="408"/>
      <c r="C27" s="415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7"/>
      <c r="O27" s="418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2"/>
      <c r="AM27" s="413">
        <f>SUM(O27:AL27)</f>
        <v>0</v>
      </c>
      <c r="AN27" s="414"/>
      <c r="AQ27" s="415"/>
      <c r="AR27" s="416"/>
      <c r="AS27" s="416"/>
      <c r="AT27" s="416"/>
      <c r="AU27" s="416"/>
      <c r="AV27" s="416"/>
      <c r="AW27" s="416"/>
      <c r="AX27" s="416"/>
      <c r="AY27" s="416"/>
      <c r="AZ27" s="416"/>
      <c r="BA27" s="416"/>
      <c r="BB27" s="417"/>
      <c r="BC27" s="418"/>
      <c r="BD27" s="411"/>
      <c r="BE27" s="411"/>
      <c r="BF27" s="411"/>
      <c r="BG27" s="411"/>
      <c r="BH27" s="411"/>
      <c r="BI27" s="411"/>
      <c r="BJ27" s="411"/>
      <c r="BK27" s="411"/>
      <c r="BL27" s="411"/>
      <c r="BM27" s="411"/>
      <c r="BN27" s="411"/>
      <c r="BO27" s="411"/>
      <c r="BP27" s="411"/>
      <c r="BQ27" s="411"/>
      <c r="BR27" s="411"/>
      <c r="BS27" s="411"/>
      <c r="BT27" s="411"/>
      <c r="BU27" s="411"/>
      <c r="BV27" s="411"/>
      <c r="BW27" s="411"/>
      <c r="BX27" s="411"/>
      <c r="BY27" s="411"/>
      <c r="BZ27" s="412"/>
      <c r="CA27" s="413">
        <f>SUM(BC27:BZ27)</f>
        <v>0</v>
      </c>
      <c r="CB27" s="414"/>
    </row>
    <row r="28" spans="1:80" s="14" customFormat="1" ht="13.5" customHeight="1"/>
    <row r="29" spans="1:80" s="14" customFormat="1" ht="13.5" customHeight="1">
      <c r="A29" s="407" t="s">
        <v>124</v>
      </c>
      <c r="B29" s="408"/>
      <c r="C29" s="415"/>
      <c r="D29" s="416"/>
      <c r="E29" s="416"/>
      <c r="F29" s="416"/>
      <c r="G29" s="416"/>
      <c r="H29" s="416"/>
      <c r="I29" s="416"/>
      <c r="J29" s="416"/>
      <c r="K29" s="416"/>
      <c r="L29" s="416"/>
      <c r="M29" s="416"/>
      <c r="N29" s="417"/>
      <c r="O29" s="418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2"/>
      <c r="AM29" s="413">
        <f>SUM(O29:AL29)</f>
        <v>0</v>
      </c>
      <c r="AN29" s="414"/>
      <c r="AQ29" s="415"/>
      <c r="AR29" s="416"/>
      <c r="AS29" s="416"/>
      <c r="AT29" s="416"/>
      <c r="AU29" s="416"/>
      <c r="AV29" s="416"/>
      <c r="AW29" s="416"/>
      <c r="AX29" s="416"/>
      <c r="AY29" s="416"/>
      <c r="AZ29" s="416"/>
      <c r="BA29" s="416"/>
      <c r="BB29" s="417"/>
      <c r="BC29" s="418"/>
      <c r="BD29" s="411"/>
      <c r="BE29" s="411"/>
      <c r="BF29" s="411"/>
      <c r="BG29" s="411"/>
      <c r="BH29" s="411"/>
      <c r="BI29" s="411"/>
      <c r="BJ29" s="411"/>
      <c r="BK29" s="411"/>
      <c r="BL29" s="411"/>
      <c r="BM29" s="411"/>
      <c r="BN29" s="411"/>
      <c r="BO29" s="411"/>
      <c r="BP29" s="411"/>
      <c r="BQ29" s="411"/>
      <c r="BR29" s="411"/>
      <c r="BS29" s="411"/>
      <c r="BT29" s="411"/>
      <c r="BU29" s="411"/>
      <c r="BV29" s="411"/>
      <c r="BW29" s="411"/>
      <c r="BX29" s="411"/>
      <c r="BY29" s="411"/>
      <c r="BZ29" s="412"/>
      <c r="CA29" s="413">
        <f>SUM(BC29:BZ29)</f>
        <v>0</v>
      </c>
      <c r="CB29" s="414"/>
    </row>
    <row r="30" spans="1:80" s="17" customFormat="1" ht="13.5" customHeight="1">
      <c r="A30" s="407"/>
      <c r="B30" s="408"/>
      <c r="C30" s="415"/>
      <c r="D30" s="416"/>
      <c r="E30" s="416"/>
      <c r="F30" s="416"/>
      <c r="G30" s="416"/>
      <c r="H30" s="416"/>
      <c r="I30" s="416"/>
      <c r="J30" s="416"/>
      <c r="K30" s="416"/>
      <c r="L30" s="416"/>
      <c r="M30" s="416"/>
      <c r="N30" s="417"/>
      <c r="O30" s="418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2"/>
      <c r="AM30" s="413">
        <f t="shared" ref="AM30" si="12">SUM(O30:AL30)</f>
        <v>0</v>
      </c>
      <c r="AN30" s="414"/>
      <c r="AQ30" s="415"/>
      <c r="AR30" s="416"/>
      <c r="AS30" s="416"/>
      <c r="AT30" s="416"/>
      <c r="AU30" s="416"/>
      <c r="AV30" s="416"/>
      <c r="AW30" s="416"/>
      <c r="AX30" s="416"/>
      <c r="AY30" s="416"/>
      <c r="AZ30" s="416"/>
      <c r="BA30" s="416"/>
      <c r="BB30" s="417"/>
      <c r="BC30" s="418"/>
      <c r="BD30" s="411"/>
      <c r="BE30" s="411"/>
      <c r="BF30" s="411"/>
      <c r="BG30" s="411"/>
      <c r="BH30" s="411"/>
      <c r="BI30" s="411"/>
      <c r="BJ30" s="411"/>
      <c r="BK30" s="411"/>
      <c r="BL30" s="411"/>
      <c r="BM30" s="411"/>
      <c r="BN30" s="411"/>
      <c r="BO30" s="411"/>
      <c r="BP30" s="411"/>
      <c r="BQ30" s="411"/>
      <c r="BR30" s="411"/>
      <c r="BS30" s="411"/>
      <c r="BT30" s="411"/>
      <c r="BU30" s="411"/>
      <c r="BV30" s="411"/>
      <c r="BW30" s="411"/>
      <c r="BX30" s="411"/>
      <c r="BY30" s="411"/>
      <c r="BZ30" s="412"/>
      <c r="CA30" s="413">
        <f t="shared" ref="CA30:CA31" si="13">SUM(BC30:BZ30)</f>
        <v>0</v>
      </c>
      <c r="CB30" s="414"/>
    </row>
    <row r="31" spans="1:80" s="14" customFormat="1" ht="13.5" customHeight="1">
      <c r="A31" s="407"/>
      <c r="B31" s="408"/>
      <c r="C31" s="415"/>
      <c r="D31" s="416"/>
      <c r="E31" s="416"/>
      <c r="F31" s="416"/>
      <c r="G31" s="416"/>
      <c r="H31" s="416"/>
      <c r="I31" s="416"/>
      <c r="J31" s="416"/>
      <c r="K31" s="416"/>
      <c r="L31" s="416"/>
      <c r="M31" s="416"/>
      <c r="N31" s="417"/>
      <c r="O31" s="418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2"/>
      <c r="AM31" s="413">
        <f t="shared" si="0"/>
        <v>0</v>
      </c>
      <c r="AN31" s="414"/>
      <c r="AQ31" s="415"/>
      <c r="AR31" s="416"/>
      <c r="AS31" s="416"/>
      <c r="AT31" s="416"/>
      <c r="AU31" s="416"/>
      <c r="AV31" s="416"/>
      <c r="AW31" s="416"/>
      <c r="AX31" s="416"/>
      <c r="AY31" s="416"/>
      <c r="AZ31" s="416"/>
      <c r="BA31" s="416"/>
      <c r="BB31" s="417"/>
      <c r="BC31" s="418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1"/>
      <c r="BS31" s="411"/>
      <c r="BT31" s="411"/>
      <c r="BU31" s="411"/>
      <c r="BV31" s="411"/>
      <c r="BW31" s="411"/>
      <c r="BX31" s="411"/>
      <c r="BY31" s="411"/>
      <c r="BZ31" s="412"/>
      <c r="CA31" s="413">
        <f t="shared" si="13"/>
        <v>0</v>
      </c>
      <c r="CB31" s="414"/>
    </row>
    <row r="32" spans="1:80" s="14" customFormat="1" ht="13.5" customHeight="1">
      <c r="A32" s="407"/>
      <c r="B32" s="408"/>
      <c r="C32" s="415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7"/>
      <c r="O32" s="418"/>
      <c r="P32" s="411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2"/>
      <c r="AM32" s="413">
        <f>SUM(O32:AL32)</f>
        <v>0</v>
      </c>
      <c r="AN32" s="414"/>
      <c r="AQ32" s="415"/>
      <c r="AR32" s="416"/>
      <c r="AS32" s="416"/>
      <c r="AT32" s="416"/>
      <c r="AU32" s="416"/>
      <c r="AV32" s="416"/>
      <c r="AW32" s="416"/>
      <c r="AX32" s="416"/>
      <c r="AY32" s="416"/>
      <c r="AZ32" s="416"/>
      <c r="BA32" s="416"/>
      <c r="BB32" s="417"/>
      <c r="BC32" s="418"/>
      <c r="BD32" s="411"/>
      <c r="BE32" s="411"/>
      <c r="BF32" s="411"/>
      <c r="BG32" s="411"/>
      <c r="BH32" s="411"/>
      <c r="BI32" s="411"/>
      <c r="BJ32" s="411"/>
      <c r="BK32" s="411"/>
      <c r="BL32" s="411"/>
      <c r="BM32" s="411"/>
      <c r="BN32" s="411"/>
      <c r="BO32" s="411"/>
      <c r="BP32" s="411"/>
      <c r="BQ32" s="411"/>
      <c r="BR32" s="411"/>
      <c r="BS32" s="411"/>
      <c r="BT32" s="411"/>
      <c r="BU32" s="411"/>
      <c r="BV32" s="411"/>
      <c r="BW32" s="411"/>
      <c r="BX32" s="411"/>
      <c r="BY32" s="411"/>
      <c r="BZ32" s="412"/>
      <c r="CA32" s="413">
        <f>SUM(BC32:BZ32)</f>
        <v>0</v>
      </c>
      <c r="CB32" s="414"/>
    </row>
    <row r="33" spans="1:80" s="38" customFormat="1" ht="13.5" customHeight="1">
      <c r="A33" s="407"/>
      <c r="B33" s="408"/>
      <c r="C33" s="415"/>
      <c r="D33" s="416"/>
      <c r="E33" s="416"/>
      <c r="F33" s="416"/>
      <c r="G33" s="416"/>
      <c r="H33" s="416"/>
      <c r="I33" s="416"/>
      <c r="J33" s="416"/>
      <c r="K33" s="416"/>
      <c r="L33" s="416"/>
      <c r="M33" s="416"/>
      <c r="N33" s="417"/>
      <c r="O33" s="418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2"/>
      <c r="AM33" s="413">
        <f t="shared" ref="AM33:AM35" si="14">SUM(O33:AL33)</f>
        <v>0</v>
      </c>
      <c r="AN33" s="414"/>
      <c r="AQ33" s="415"/>
      <c r="AR33" s="416"/>
      <c r="AS33" s="416"/>
      <c r="AT33" s="416"/>
      <c r="AU33" s="416"/>
      <c r="AV33" s="416"/>
      <c r="AW33" s="416"/>
      <c r="AX33" s="416"/>
      <c r="AY33" s="416"/>
      <c r="AZ33" s="416"/>
      <c r="BA33" s="416"/>
      <c r="BB33" s="417"/>
      <c r="BC33" s="418"/>
      <c r="BD33" s="411"/>
      <c r="BE33" s="411"/>
      <c r="BF33" s="411"/>
      <c r="BG33" s="411"/>
      <c r="BH33" s="411"/>
      <c r="BI33" s="411"/>
      <c r="BJ33" s="411"/>
      <c r="BK33" s="411"/>
      <c r="BL33" s="411"/>
      <c r="BM33" s="411"/>
      <c r="BN33" s="411"/>
      <c r="BO33" s="411"/>
      <c r="BP33" s="411"/>
      <c r="BQ33" s="411"/>
      <c r="BR33" s="411"/>
      <c r="BS33" s="411"/>
      <c r="BT33" s="411"/>
      <c r="BU33" s="411"/>
      <c r="BV33" s="411"/>
      <c r="BW33" s="411"/>
      <c r="BX33" s="411"/>
      <c r="BY33" s="411"/>
      <c r="BZ33" s="412"/>
      <c r="CA33" s="413">
        <f t="shared" ref="CA33:CA35" si="15">SUM(BC33:BZ33)</f>
        <v>0</v>
      </c>
      <c r="CB33" s="414"/>
    </row>
    <row r="34" spans="1:80" s="40" customFormat="1" ht="13.5" customHeight="1">
      <c r="A34" s="407"/>
      <c r="B34" s="408"/>
      <c r="C34" s="415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N34" s="417"/>
      <c r="O34" s="418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2"/>
      <c r="AM34" s="413">
        <f t="shared" si="14"/>
        <v>0</v>
      </c>
      <c r="AN34" s="414"/>
      <c r="AQ34" s="415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  <c r="BB34" s="417"/>
      <c r="BC34" s="418"/>
      <c r="BD34" s="411"/>
      <c r="BE34" s="411"/>
      <c r="BF34" s="411"/>
      <c r="BG34" s="411"/>
      <c r="BH34" s="411"/>
      <c r="BI34" s="411"/>
      <c r="BJ34" s="411"/>
      <c r="BK34" s="411"/>
      <c r="BL34" s="411"/>
      <c r="BM34" s="411"/>
      <c r="BN34" s="411"/>
      <c r="BO34" s="411"/>
      <c r="BP34" s="411"/>
      <c r="BQ34" s="411"/>
      <c r="BR34" s="411"/>
      <c r="BS34" s="411"/>
      <c r="BT34" s="411"/>
      <c r="BU34" s="411"/>
      <c r="BV34" s="411"/>
      <c r="BW34" s="411"/>
      <c r="BX34" s="411"/>
      <c r="BY34" s="411"/>
      <c r="BZ34" s="412"/>
      <c r="CA34" s="413">
        <f t="shared" si="15"/>
        <v>0</v>
      </c>
      <c r="CB34" s="414"/>
    </row>
    <row r="35" spans="1:80" s="41" customFormat="1" ht="13.5" customHeight="1">
      <c r="A35" s="407"/>
      <c r="B35" s="408"/>
      <c r="C35" s="415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7"/>
      <c r="O35" s="418"/>
      <c r="P35" s="411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2"/>
      <c r="AM35" s="413">
        <f t="shared" si="14"/>
        <v>0</v>
      </c>
      <c r="AN35" s="414"/>
      <c r="AQ35" s="415"/>
      <c r="AR35" s="416"/>
      <c r="AS35" s="416"/>
      <c r="AT35" s="416"/>
      <c r="AU35" s="416"/>
      <c r="AV35" s="416"/>
      <c r="AW35" s="416"/>
      <c r="AX35" s="416"/>
      <c r="AY35" s="416"/>
      <c r="AZ35" s="416"/>
      <c r="BA35" s="416"/>
      <c r="BB35" s="417"/>
      <c r="BC35" s="418"/>
      <c r="BD35" s="411"/>
      <c r="BE35" s="411"/>
      <c r="BF35" s="411"/>
      <c r="BG35" s="411"/>
      <c r="BH35" s="411"/>
      <c r="BI35" s="411"/>
      <c r="BJ35" s="411"/>
      <c r="BK35" s="411"/>
      <c r="BL35" s="411"/>
      <c r="BM35" s="411"/>
      <c r="BN35" s="411"/>
      <c r="BO35" s="411"/>
      <c r="BP35" s="411"/>
      <c r="BQ35" s="411"/>
      <c r="BR35" s="411"/>
      <c r="BS35" s="411"/>
      <c r="BT35" s="411"/>
      <c r="BU35" s="411"/>
      <c r="BV35" s="411"/>
      <c r="BW35" s="411"/>
      <c r="BX35" s="411"/>
      <c r="BY35" s="411"/>
      <c r="BZ35" s="412"/>
      <c r="CA35" s="413">
        <f t="shared" si="15"/>
        <v>0</v>
      </c>
      <c r="CB35" s="414"/>
    </row>
    <row r="36" spans="1:80" s="17" customFormat="1" ht="13.5" customHeight="1">
      <c r="A36" s="407"/>
      <c r="B36" s="408"/>
      <c r="C36" s="415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7"/>
      <c r="O36" s="418"/>
      <c r="P36" s="411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2"/>
      <c r="AM36" s="413">
        <f t="shared" ref="AM36" si="16">SUM(O36:AL36)</f>
        <v>0</v>
      </c>
      <c r="AN36" s="414"/>
      <c r="AQ36" s="415"/>
      <c r="AR36" s="416"/>
      <c r="AS36" s="416"/>
      <c r="AT36" s="416"/>
      <c r="AU36" s="416"/>
      <c r="AV36" s="416"/>
      <c r="AW36" s="416"/>
      <c r="AX36" s="416"/>
      <c r="AY36" s="416"/>
      <c r="AZ36" s="416"/>
      <c r="BA36" s="416"/>
      <c r="BB36" s="417"/>
      <c r="BC36" s="418"/>
      <c r="BD36" s="411"/>
      <c r="BE36" s="411"/>
      <c r="BF36" s="411"/>
      <c r="BG36" s="411"/>
      <c r="BH36" s="411"/>
      <c r="BI36" s="411"/>
      <c r="BJ36" s="411"/>
      <c r="BK36" s="411"/>
      <c r="BL36" s="411"/>
      <c r="BM36" s="411"/>
      <c r="BN36" s="411"/>
      <c r="BO36" s="411"/>
      <c r="BP36" s="411"/>
      <c r="BQ36" s="411"/>
      <c r="BR36" s="411"/>
      <c r="BS36" s="411"/>
      <c r="BT36" s="411"/>
      <c r="BU36" s="411"/>
      <c r="BV36" s="411"/>
      <c r="BW36" s="411"/>
      <c r="BX36" s="411"/>
      <c r="BY36" s="411"/>
      <c r="BZ36" s="412"/>
      <c r="CA36" s="413">
        <f t="shared" ref="CA36" si="17">SUM(BC36:BZ36)</f>
        <v>0</v>
      </c>
      <c r="CB36" s="414"/>
    </row>
    <row r="37" spans="1:80" s="17" customFormat="1" ht="13.5" customHeight="1"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19"/>
      <c r="AN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19"/>
      <c r="CB37" s="19"/>
    </row>
    <row r="38" spans="1:80" s="14" customFormat="1" ht="13.5" customHeight="1">
      <c r="A38" s="409" t="s">
        <v>88</v>
      </c>
      <c r="B38" s="410"/>
      <c r="C38" s="415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7"/>
      <c r="O38" s="418"/>
      <c r="P38" s="411"/>
      <c r="Q38" s="411"/>
      <c r="R38" s="411"/>
      <c r="S38" s="411"/>
      <c r="T38" s="411"/>
      <c r="U38" s="411"/>
      <c r="V38" s="411"/>
      <c r="W38" s="411"/>
      <c r="X38" s="411"/>
      <c r="Y38" s="411"/>
      <c r="Z38" s="411"/>
      <c r="AA38" s="411"/>
      <c r="AB38" s="411"/>
      <c r="AC38" s="411"/>
      <c r="AD38" s="411"/>
      <c r="AE38" s="411"/>
      <c r="AF38" s="411"/>
      <c r="AG38" s="411"/>
      <c r="AH38" s="411"/>
      <c r="AI38" s="411"/>
      <c r="AJ38" s="411"/>
      <c r="AK38" s="411"/>
      <c r="AL38" s="412"/>
      <c r="AM38" s="413">
        <f>SUM(O38:AL38)</f>
        <v>0</v>
      </c>
      <c r="AN38" s="414"/>
      <c r="AQ38" s="415"/>
      <c r="AR38" s="416"/>
      <c r="AS38" s="416"/>
      <c r="AT38" s="416"/>
      <c r="AU38" s="416"/>
      <c r="AV38" s="416"/>
      <c r="AW38" s="416"/>
      <c r="AX38" s="416"/>
      <c r="AY38" s="416"/>
      <c r="AZ38" s="416"/>
      <c r="BA38" s="416"/>
      <c r="BB38" s="417"/>
      <c r="BC38" s="418"/>
      <c r="BD38" s="411"/>
      <c r="BE38" s="411"/>
      <c r="BF38" s="411"/>
      <c r="BG38" s="411"/>
      <c r="BH38" s="411"/>
      <c r="BI38" s="411"/>
      <c r="BJ38" s="411"/>
      <c r="BK38" s="411"/>
      <c r="BL38" s="411"/>
      <c r="BM38" s="411"/>
      <c r="BN38" s="411"/>
      <c r="BO38" s="411"/>
      <c r="BP38" s="411"/>
      <c r="BQ38" s="411"/>
      <c r="BR38" s="411"/>
      <c r="BS38" s="411"/>
      <c r="BT38" s="411"/>
      <c r="BU38" s="411"/>
      <c r="BV38" s="411"/>
      <c r="BW38" s="411"/>
      <c r="BX38" s="411"/>
      <c r="BY38" s="411"/>
      <c r="BZ38" s="412"/>
      <c r="CA38" s="413">
        <f>SUM(BC38:BZ38)</f>
        <v>0</v>
      </c>
      <c r="CB38" s="414"/>
    </row>
    <row r="39" spans="1:80" s="14" customFormat="1" ht="13.5" customHeight="1">
      <c r="A39" s="409"/>
      <c r="B39" s="410"/>
      <c r="C39" s="415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7"/>
      <c r="O39" s="418"/>
      <c r="P39" s="411"/>
      <c r="Q39" s="411"/>
      <c r="R39" s="411"/>
      <c r="S39" s="411"/>
      <c r="T39" s="411"/>
      <c r="U39" s="411"/>
      <c r="V39" s="411"/>
      <c r="W39" s="411"/>
      <c r="X39" s="411"/>
      <c r="Y39" s="411"/>
      <c r="Z39" s="411"/>
      <c r="AA39" s="411"/>
      <c r="AB39" s="411"/>
      <c r="AC39" s="411"/>
      <c r="AD39" s="411"/>
      <c r="AE39" s="411"/>
      <c r="AF39" s="411"/>
      <c r="AG39" s="411"/>
      <c r="AH39" s="411"/>
      <c r="AI39" s="411"/>
      <c r="AJ39" s="411"/>
      <c r="AK39" s="411"/>
      <c r="AL39" s="412"/>
      <c r="AM39" s="413">
        <f t="shared" ref="AM39:AM40" si="18">SUM(O39:AL39)</f>
        <v>0</v>
      </c>
      <c r="AN39" s="414"/>
      <c r="AQ39" s="415"/>
      <c r="AR39" s="416"/>
      <c r="AS39" s="416"/>
      <c r="AT39" s="416"/>
      <c r="AU39" s="416"/>
      <c r="AV39" s="416"/>
      <c r="AW39" s="416"/>
      <c r="AX39" s="416"/>
      <c r="AY39" s="416"/>
      <c r="AZ39" s="416"/>
      <c r="BA39" s="416"/>
      <c r="BB39" s="417"/>
      <c r="BC39" s="418"/>
      <c r="BD39" s="411"/>
      <c r="BE39" s="411"/>
      <c r="BF39" s="411"/>
      <c r="BG39" s="411"/>
      <c r="BH39" s="411"/>
      <c r="BI39" s="411"/>
      <c r="BJ39" s="411"/>
      <c r="BK39" s="411"/>
      <c r="BL39" s="411"/>
      <c r="BM39" s="411"/>
      <c r="BN39" s="411"/>
      <c r="BO39" s="411"/>
      <c r="BP39" s="411"/>
      <c r="BQ39" s="411"/>
      <c r="BR39" s="411"/>
      <c r="BS39" s="411"/>
      <c r="BT39" s="411"/>
      <c r="BU39" s="411"/>
      <c r="BV39" s="411"/>
      <c r="BW39" s="411"/>
      <c r="BX39" s="411"/>
      <c r="BY39" s="411"/>
      <c r="BZ39" s="412"/>
      <c r="CA39" s="413">
        <f t="shared" ref="CA39:CA40" si="19">SUM(BC39:BZ39)</f>
        <v>0</v>
      </c>
      <c r="CB39" s="414"/>
    </row>
    <row r="40" spans="1:80" s="14" customFormat="1" ht="13.5" customHeight="1">
      <c r="A40" s="409"/>
      <c r="B40" s="410"/>
      <c r="C40" s="415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417"/>
      <c r="O40" s="418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2"/>
      <c r="AM40" s="413">
        <f t="shared" si="18"/>
        <v>0</v>
      </c>
      <c r="AN40" s="414"/>
      <c r="AQ40" s="415"/>
      <c r="AR40" s="41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7"/>
      <c r="BC40" s="418"/>
      <c r="BD40" s="411"/>
      <c r="BE40" s="411"/>
      <c r="BF40" s="411"/>
      <c r="BG40" s="411"/>
      <c r="BH40" s="411"/>
      <c r="BI40" s="411"/>
      <c r="BJ40" s="411"/>
      <c r="BK40" s="411"/>
      <c r="BL40" s="411"/>
      <c r="BM40" s="411"/>
      <c r="BN40" s="411"/>
      <c r="BO40" s="411"/>
      <c r="BP40" s="411"/>
      <c r="BQ40" s="411"/>
      <c r="BR40" s="411"/>
      <c r="BS40" s="411"/>
      <c r="BT40" s="411"/>
      <c r="BU40" s="411"/>
      <c r="BV40" s="411"/>
      <c r="BW40" s="411"/>
      <c r="BX40" s="411"/>
      <c r="BY40" s="411"/>
      <c r="BZ40" s="412"/>
      <c r="CA40" s="413">
        <f t="shared" si="19"/>
        <v>0</v>
      </c>
      <c r="CB40" s="414"/>
    </row>
    <row r="41" spans="1:80" s="14" customFormat="1" ht="13.5" customHeight="1">
      <c r="A41" s="409"/>
      <c r="B41" s="410"/>
      <c r="C41" s="415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7"/>
      <c r="O41" s="418"/>
      <c r="P41" s="411"/>
      <c r="Q41" s="411"/>
      <c r="R41" s="411"/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2"/>
      <c r="AM41" s="413">
        <f t="shared" ref="AM41" si="20">SUM(O41:AL41)</f>
        <v>0</v>
      </c>
      <c r="AN41" s="414"/>
      <c r="AQ41" s="415"/>
      <c r="AR41" s="41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7"/>
      <c r="BC41" s="418"/>
      <c r="BD41" s="411"/>
      <c r="BE41" s="411"/>
      <c r="BF41" s="411"/>
      <c r="BG41" s="411"/>
      <c r="BH41" s="411"/>
      <c r="BI41" s="411"/>
      <c r="BJ41" s="411"/>
      <c r="BK41" s="411"/>
      <c r="BL41" s="411"/>
      <c r="BM41" s="411"/>
      <c r="BN41" s="411"/>
      <c r="BO41" s="411"/>
      <c r="BP41" s="411"/>
      <c r="BQ41" s="411"/>
      <c r="BR41" s="411"/>
      <c r="BS41" s="411"/>
      <c r="BT41" s="411"/>
      <c r="BU41" s="411"/>
      <c r="BV41" s="411"/>
      <c r="BW41" s="411"/>
      <c r="BX41" s="411"/>
      <c r="BY41" s="411"/>
      <c r="BZ41" s="412"/>
      <c r="CA41" s="413">
        <f t="shared" ref="CA41" si="21">SUM(BC41:BZ41)</f>
        <v>0</v>
      </c>
      <c r="CB41" s="414"/>
    </row>
    <row r="42" spans="1:80" s="14" customFormat="1" ht="13.5" customHeight="1"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</row>
    <row r="43" spans="1:80" s="14" customFormat="1" ht="13.5" customHeight="1">
      <c r="A43" s="407" t="s">
        <v>125</v>
      </c>
      <c r="B43" s="408"/>
      <c r="C43" s="415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7"/>
      <c r="O43" s="418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2"/>
      <c r="AM43" s="413">
        <f t="shared" si="0"/>
        <v>0</v>
      </c>
      <c r="AN43" s="414"/>
      <c r="AQ43" s="415"/>
      <c r="AR43" s="416"/>
      <c r="AS43" s="416"/>
      <c r="AT43" s="416"/>
      <c r="AU43" s="416"/>
      <c r="AV43" s="416"/>
      <c r="AW43" s="416"/>
      <c r="AX43" s="416"/>
      <c r="AY43" s="416"/>
      <c r="AZ43" s="416"/>
      <c r="BA43" s="416"/>
      <c r="BB43" s="417"/>
      <c r="BC43" s="418"/>
      <c r="BD43" s="411"/>
      <c r="BE43" s="411"/>
      <c r="BF43" s="411"/>
      <c r="BG43" s="411"/>
      <c r="BH43" s="411"/>
      <c r="BI43" s="411"/>
      <c r="BJ43" s="411"/>
      <c r="BK43" s="411"/>
      <c r="BL43" s="411"/>
      <c r="BM43" s="411"/>
      <c r="BN43" s="411"/>
      <c r="BO43" s="411"/>
      <c r="BP43" s="411"/>
      <c r="BQ43" s="411"/>
      <c r="BR43" s="411"/>
      <c r="BS43" s="411"/>
      <c r="BT43" s="411"/>
      <c r="BU43" s="411"/>
      <c r="BV43" s="411"/>
      <c r="BW43" s="411"/>
      <c r="BX43" s="411"/>
      <c r="BY43" s="411"/>
      <c r="BZ43" s="412"/>
      <c r="CA43" s="413">
        <f t="shared" si="1"/>
        <v>0</v>
      </c>
      <c r="CB43" s="414"/>
    </row>
    <row r="44" spans="1:80" s="14" customFormat="1" ht="13.5" customHeight="1">
      <c r="A44" s="407"/>
      <c r="B44" s="408"/>
      <c r="C44" s="415"/>
      <c r="D44" s="416"/>
      <c r="E44" s="416"/>
      <c r="F44" s="416"/>
      <c r="G44" s="416"/>
      <c r="H44" s="416"/>
      <c r="I44" s="416"/>
      <c r="J44" s="416"/>
      <c r="K44" s="416"/>
      <c r="L44" s="416"/>
      <c r="M44" s="416"/>
      <c r="N44" s="417"/>
      <c r="O44" s="418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2"/>
      <c r="AM44" s="413">
        <f t="shared" ref="AM44" si="22">SUM(O44:AL44)</f>
        <v>0</v>
      </c>
      <c r="AN44" s="414"/>
      <c r="AQ44" s="415"/>
      <c r="AR44" s="416"/>
      <c r="AS44" s="416"/>
      <c r="AT44" s="416"/>
      <c r="AU44" s="416"/>
      <c r="AV44" s="416"/>
      <c r="AW44" s="416"/>
      <c r="AX44" s="416"/>
      <c r="AY44" s="416"/>
      <c r="AZ44" s="416"/>
      <c r="BA44" s="416"/>
      <c r="BB44" s="417"/>
      <c r="BC44" s="418"/>
      <c r="BD44" s="411"/>
      <c r="BE44" s="411"/>
      <c r="BF44" s="411"/>
      <c r="BG44" s="411"/>
      <c r="BH44" s="411"/>
      <c r="BI44" s="411"/>
      <c r="BJ44" s="411"/>
      <c r="BK44" s="411"/>
      <c r="BL44" s="411"/>
      <c r="BM44" s="411"/>
      <c r="BN44" s="411"/>
      <c r="BO44" s="411"/>
      <c r="BP44" s="411"/>
      <c r="BQ44" s="411"/>
      <c r="BR44" s="411"/>
      <c r="BS44" s="411"/>
      <c r="BT44" s="411"/>
      <c r="BU44" s="411"/>
      <c r="BV44" s="411"/>
      <c r="BW44" s="411"/>
      <c r="BX44" s="411"/>
      <c r="BY44" s="411"/>
      <c r="BZ44" s="412"/>
      <c r="CA44" s="413">
        <f t="shared" ref="CA44" si="23">SUM(BC44:BZ44)</f>
        <v>0</v>
      </c>
      <c r="CB44" s="414"/>
    </row>
    <row r="45" spans="1:80" s="14" customFormat="1" ht="13.5" customHeight="1">
      <c r="A45" s="407"/>
      <c r="B45" s="408"/>
      <c r="C45" s="420"/>
      <c r="D45" s="421"/>
      <c r="E45" s="421"/>
      <c r="F45" s="421"/>
      <c r="G45" s="421"/>
      <c r="H45" s="421"/>
      <c r="I45" s="421"/>
      <c r="J45" s="421"/>
      <c r="K45" s="421"/>
      <c r="L45" s="421"/>
      <c r="M45" s="421"/>
      <c r="N45" s="422"/>
      <c r="O45" s="418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2"/>
      <c r="AM45" s="413">
        <f t="shared" si="0"/>
        <v>0</v>
      </c>
      <c r="AN45" s="414"/>
      <c r="AQ45" s="420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2"/>
      <c r="BC45" s="418"/>
      <c r="BD45" s="411"/>
      <c r="BE45" s="411"/>
      <c r="BF45" s="411"/>
      <c r="BG45" s="411"/>
      <c r="BH45" s="411"/>
      <c r="BI45" s="411"/>
      <c r="BJ45" s="411"/>
      <c r="BK45" s="411"/>
      <c r="BL45" s="411"/>
      <c r="BM45" s="411"/>
      <c r="BN45" s="411"/>
      <c r="BO45" s="411"/>
      <c r="BP45" s="411"/>
      <c r="BQ45" s="411"/>
      <c r="BR45" s="411"/>
      <c r="BS45" s="411"/>
      <c r="BT45" s="411"/>
      <c r="BU45" s="411"/>
      <c r="BV45" s="411"/>
      <c r="BW45" s="411"/>
      <c r="BX45" s="411"/>
      <c r="BY45" s="411"/>
      <c r="BZ45" s="412"/>
      <c r="CA45" s="413">
        <f t="shared" si="1"/>
        <v>0</v>
      </c>
      <c r="CB45" s="414"/>
    </row>
    <row r="46" spans="1:80" s="14" customFormat="1" ht="13.5" customHeight="1">
      <c r="A46" s="407"/>
      <c r="B46" s="408"/>
      <c r="C46" s="415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7"/>
      <c r="O46" s="418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2"/>
      <c r="AM46" s="413">
        <f t="shared" si="0"/>
        <v>0</v>
      </c>
      <c r="AN46" s="414"/>
      <c r="AQ46" s="415"/>
      <c r="AR46" s="416"/>
      <c r="AS46" s="416"/>
      <c r="AT46" s="416"/>
      <c r="AU46" s="416"/>
      <c r="AV46" s="416"/>
      <c r="AW46" s="416"/>
      <c r="AX46" s="416"/>
      <c r="AY46" s="416"/>
      <c r="AZ46" s="416"/>
      <c r="BA46" s="416"/>
      <c r="BB46" s="417"/>
      <c r="BC46" s="418"/>
      <c r="BD46" s="411"/>
      <c r="BE46" s="411"/>
      <c r="BF46" s="411"/>
      <c r="BG46" s="411"/>
      <c r="BH46" s="411"/>
      <c r="BI46" s="411"/>
      <c r="BJ46" s="411"/>
      <c r="BK46" s="411"/>
      <c r="BL46" s="411"/>
      <c r="BM46" s="411"/>
      <c r="BN46" s="411"/>
      <c r="BO46" s="411"/>
      <c r="BP46" s="411"/>
      <c r="BQ46" s="411"/>
      <c r="BR46" s="411"/>
      <c r="BS46" s="411"/>
      <c r="BT46" s="411"/>
      <c r="BU46" s="411"/>
      <c r="BV46" s="411"/>
      <c r="BW46" s="411"/>
      <c r="BX46" s="411"/>
      <c r="BY46" s="411"/>
      <c r="BZ46" s="412"/>
      <c r="CA46" s="413">
        <f t="shared" si="1"/>
        <v>0</v>
      </c>
      <c r="CB46" s="414"/>
    </row>
    <row r="47" spans="1:80" s="17" customFormat="1" ht="13.5" customHeight="1">
      <c r="A47" s="407"/>
      <c r="B47" s="408"/>
      <c r="C47" s="420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2"/>
      <c r="O47" s="418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2"/>
      <c r="AM47" s="413">
        <f t="shared" si="0"/>
        <v>0</v>
      </c>
      <c r="AN47" s="414"/>
      <c r="AQ47" s="420"/>
      <c r="AR47" s="421"/>
      <c r="AS47" s="421"/>
      <c r="AT47" s="421"/>
      <c r="AU47" s="421"/>
      <c r="AV47" s="421"/>
      <c r="AW47" s="421"/>
      <c r="AX47" s="421"/>
      <c r="AY47" s="421"/>
      <c r="AZ47" s="421"/>
      <c r="BA47" s="421"/>
      <c r="BB47" s="422"/>
      <c r="BC47" s="418"/>
      <c r="BD47" s="411"/>
      <c r="BE47" s="411"/>
      <c r="BF47" s="411"/>
      <c r="BG47" s="411"/>
      <c r="BH47" s="411"/>
      <c r="BI47" s="411"/>
      <c r="BJ47" s="411"/>
      <c r="BK47" s="411"/>
      <c r="BL47" s="411"/>
      <c r="BM47" s="411"/>
      <c r="BN47" s="411"/>
      <c r="BO47" s="411"/>
      <c r="BP47" s="411"/>
      <c r="BQ47" s="411"/>
      <c r="BR47" s="411"/>
      <c r="BS47" s="411"/>
      <c r="BT47" s="411"/>
      <c r="BU47" s="411"/>
      <c r="BV47" s="411"/>
      <c r="BW47" s="411"/>
      <c r="BX47" s="411"/>
      <c r="BY47" s="411"/>
      <c r="BZ47" s="412"/>
      <c r="CA47" s="413">
        <f t="shared" si="1"/>
        <v>0</v>
      </c>
      <c r="CB47" s="414"/>
    </row>
    <row r="48" spans="1:80" s="14" customFormat="1" ht="13.5" customHeight="1">
      <c r="A48" s="407"/>
      <c r="B48" s="408"/>
      <c r="C48" s="420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2"/>
      <c r="O48" s="418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2"/>
      <c r="AM48" s="413">
        <f t="shared" ref="AM48:AM52" si="24">SUM(O48:AL48)</f>
        <v>0</v>
      </c>
      <c r="AN48" s="414"/>
      <c r="AQ48" s="420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2"/>
      <c r="BC48" s="418"/>
      <c r="BD48" s="411"/>
      <c r="BE48" s="411"/>
      <c r="BF48" s="411"/>
      <c r="BG48" s="411"/>
      <c r="BH48" s="411"/>
      <c r="BI48" s="411"/>
      <c r="BJ48" s="411"/>
      <c r="BK48" s="411"/>
      <c r="BL48" s="411"/>
      <c r="BM48" s="411"/>
      <c r="BN48" s="411"/>
      <c r="BO48" s="411"/>
      <c r="BP48" s="411"/>
      <c r="BQ48" s="411"/>
      <c r="BR48" s="411"/>
      <c r="BS48" s="411"/>
      <c r="BT48" s="411"/>
      <c r="BU48" s="411"/>
      <c r="BV48" s="411"/>
      <c r="BW48" s="411"/>
      <c r="BX48" s="411"/>
      <c r="BY48" s="411"/>
      <c r="BZ48" s="412"/>
      <c r="CA48" s="413">
        <f t="shared" si="1"/>
        <v>0</v>
      </c>
      <c r="CB48" s="414"/>
    </row>
    <row r="49" spans="1:80" s="14" customFormat="1" ht="13.5" customHeight="1">
      <c r="A49" s="407"/>
      <c r="B49" s="408"/>
      <c r="C49" s="415"/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7"/>
      <c r="O49" s="418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2"/>
      <c r="AM49" s="413">
        <f t="shared" si="24"/>
        <v>0</v>
      </c>
      <c r="AN49" s="414"/>
      <c r="AQ49" s="415"/>
      <c r="AR49" s="416"/>
      <c r="AS49" s="416"/>
      <c r="AT49" s="416"/>
      <c r="AU49" s="416"/>
      <c r="AV49" s="416"/>
      <c r="AW49" s="416"/>
      <c r="AX49" s="416"/>
      <c r="AY49" s="416"/>
      <c r="AZ49" s="416"/>
      <c r="BA49" s="416"/>
      <c r="BB49" s="417"/>
      <c r="BC49" s="418"/>
      <c r="BD49" s="411"/>
      <c r="BE49" s="411"/>
      <c r="BF49" s="411"/>
      <c r="BG49" s="411"/>
      <c r="BH49" s="411"/>
      <c r="BI49" s="411"/>
      <c r="BJ49" s="411"/>
      <c r="BK49" s="411"/>
      <c r="BL49" s="411"/>
      <c r="BM49" s="411"/>
      <c r="BN49" s="411"/>
      <c r="BO49" s="411"/>
      <c r="BP49" s="411"/>
      <c r="BQ49" s="411"/>
      <c r="BR49" s="411"/>
      <c r="BS49" s="411"/>
      <c r="BT49" s="411"/>
      <c r="BU49" s="411"/>
      <c r="BV49" s="411"/>
      <c r="BW49" s="411"/>
      <c r="BX49" s="411"/>
      <c r="BY49" s="411"/>
      <c r="BZ49" s="412"/>
      <c r="CA49" s="413">
        <f t="shared" si="1"/>
        <v>0</v>
      </c>
      <c r="CB49" s="414"/>
    </row>
    <row r="50" spans="1:80" s="14" customFormat="1" ht="13.5" customHeight="1">
      <c r="A50" s="407"/>
      <c r="B50" s="408"/>
      <c r="C50" s="415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7"/>
      <c r="O50" s="418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2"/>
      <c r="AM50" s="413">
        <f t="shared" si="24"/>
        <v>0</v>
      </c>
      <c r="AN50" s="414"/>
      <c r="AQ50" s="415"/>
      <c r="AR50" s="416"/>
      <c r="AS50" s="416"/>
      <c r="AT50" s="416"/>
      <c r="AU50" s="416"/>
      <c r="AV50" s="416"/>
      <c r="AW50" s="416"/>
      <c r="AX50" s="416"/>
      <c r="AY50" s="416"/>
      <c r="AZ50" s="416"/>
      <c r="BA50" s="416"/>
      <c r="BB50" s="417"/>
      <c r="BC50" s="418"/>
      <c r="BD50" s="411"/>
      <c r="BE50" s="411"/>
      <c r="BF50" s="411"/>
      <c r="BG50" s="411"/>
      <c r="BH50" s="411"/>
      <c r="BI50" s="411"/>
      <c r="BJ50" s="411"/>
      <c r="BK50" s="411"/>
      <c r="BL50" s="411"/>
      <c r="BM50" s="411"/>
      <c r="BN50" s="411"/>
      <c r="BO50" s="411"/>
      <c r="BP50" s="411"/>
      <c r="BQ50" s="411"/>
      <c r="BR50" s="411"/>
      <c r="BS50" s="411"/>
      <c r="BT50" s="411"/>
      <c r="BU50" s="411"/>
      <c r="BV50" s="411"/>
      <c r="BW50" s="411"/>
      <c r="BX50" s="411"/>
      <c r="BY50" s="411"/>
      <c r="BZ50" s="412"/>
      <c r="CA50" s="413">
        <f t="shared" si="1"/>
        <v>0</v>
      </c>
      <c r="CB50" s="414"/>
    </row>
    <row r="51" spans="1:80" s="14" customFormat="1" ht="13.5" customHeight="1">
      <c r="A51" s="407"/>
      <c r="B51" s="408"/>
      <c r="C51" s="420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2"/>
      <c r="O51" s="418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2"/>
      <c r="AM51" s="413">
        <f t="shared" si="24"/>
        <v>0</v>
      </c>
      <c r="AN51" s="414"/>
      <c r="AQ51" s="420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2"/>
      <c r="BC51" s="418"/>
      <c r="BD51" s="411"/>
      <c r="BE51" s="411"/>
      <c r="BF51" s="411"/>
      <c r="BG51" s="411"/>
      <c r="BH51" s="411"/>
      <c r="BI51" s="411"/>
      <c r="BJ51" s="411"/>
      <c r="BK51" s="411"/>
      <c r="BL51" s="411"/>
      <c r="BM51" s="411"/>
      <c r="BN51" s="411"/>
      <c r="BO51" s="411"/>
      <c r="BP51" s="411"/>
      <c r="BQ51" s="411"/>
      <c r="BR51" s="411"/>
      <c r="BS51" s="411"/>
      <c r="BT51" s="411"/>
      <c r="BU51" s="411"/>
      <c r="BV51" s="411"/>
      <c r="BW51" s="411"/>
      <c r="BX51" s="411"/>
      <c r="BY51" s="411"/>
      <c r="BZ51" s="412"/>
      <c r="CA51" s="413">
        <f t="shared" si="1"/>
        <v>0</v>
      </c>
      <c r="CB51" s="414"/>
    </row>
    <row r="52" spans="1:80" s="14" customFormat="1" ht="13.5" customHeight="1">
      <c r="A52" s="407"/>
      <c r="B52" s="408"/>
      <c r="C52" s="415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7"/>
      <c r="O52" s="418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2"/>
      <c r="AM52" s="413">
        <f t="shared" si="24"/>
        <v>0</v>
      </c>
      <c r="AN52" s="414"/>
      <c r="AQ52" s="415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7"/>
      <c r="BC52" s="418"/>
      <c r="BD52" s="411"/>
      <c r="BE52" s="411"/>
      <c r="BF52" s="411"/>
      <c r="BG52" s="411"/>
      <c r="BH52" s="411"/>
      <c r="BI52" s="411"/>
      <c r="BJ52" s="411"/>
      <c r="BK52" s="411"/>
      <c r="BL52" s="411"/>
      <c r="BM52" s="411"/>
      <c r="BN52" s="411"/>
      <c r="BO52" s="411"/>
      <c r="BP52" s="411"/>
      <c r="BQ52" s="411"/>
      <c r="BR52" s="411"/>
      <c r="BS52" s="411"/>
      <c r="BT52" s="411"/>
      <c r="BU52" s="411"/>
      <c r="BV52" s="411"/>
      <c r="BW52" s="411"/>
      <c r="BX52" s="411"/>
      <c r="BY52" s="411"/>
      <c r="BZ52" s="412"/>
      <c r="CA52" s="413">
        <f t="shared" si="1"/>
        <v>0</v>
      </c>
      <c r="CB52" s="414"/>
    </row>
    <row r="53" spans="1:80" s="14" customFormat="1" ht="13.5" customHeight="1">
      <c r="A53" s="407"/>
      <c r="B53" s="408"/>
      <c r="C53" s="415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7"/>
      <c r="O53" s="418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2"/>
      <c r="AM53" s="413">
        <f t="shared" si="0"/>
        <v>0</v>
      </c>
      <c r="AN53" s="414"/>
      <c r="AQ53" s="415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7"/>
      <c r="BC53" s="418"/>
      <c r="BD53" s="411"/>
      <c r="BE53" s="411"/>
      <c r="BF53" s="411"/>
      <c r="BG53" s="411"/>
      <c r="BH53" s="411"/>
      <c r="BI53" s="411"/>
      <c r="BJ53" s="411"/>
      <c r="BK53" s="411"/>
      <c r="BL53" s="411"/>
      <c r="BM53" s="411"/>
      <c r="BN53" s="411"/>
      <c r="BO53" s="411"/>
      <c r="BP53" s="411"/>
      <c r="BQ53" s="411"/>
      <c r="BR53" s="411"/>
      <c r="BS53" s="411"/>
      <c r="BT53" s="411"/>
      <c r="BU53" s="411"/>
      <c r="BV53" s="411"/>
      <c r="BW53" s="411"/>
      <c r="BX53" s="411"/>
      <c r="BY53" s="411"/>
      <c r="BZ53" s="412"/>
      <c r="CA53" s="413">
        <f t="shared" si="1"/>
        <v>0</v>
      </c>
      <c r="CB53" s="414"/>
    </row>
    <row r="54" spans="1:80" s="14" customFormat="1" ht="13.5" customHeight="1">
      <c r="A54" s="407"/>
      <c r="B54" s="408"/>
      <c r="C54" s="415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7"/>
      <c r="O54" s="418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2"/>
      <c r="AM54" s="413">
        <f t="shared" si="0"/>
        <v>0</v>
      </c>
      <c r="AN54" s="414"/>
      <c r="AQ54" s="415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7"/>
      <c r="BC54" s="418"/>
      <c r="BD54" s="411"/>
      <c r="BE54" s="411"/>
      <c r="BF54" s="411"/>
      <c r="BG54" s="411"/>
      <c r="BH54" s="411"/>
      <c r="BI54" s="411"/>
      <c r="BJ54" s="411"/>
      <c r="BK54" s="411"/>
      <c r="BL54" s="411"/>
      <c r="BM54" s="411"/>
      <c r="BN54" s="411"/>
      <c r="BO54" s="411"/>
      <c r="BP54" s="411"/>
      <c r="BQ54" s="411"/>
      <c r="BR54" s="411"/>
      <c r="BS54" s="411"/>
      <c r="BT54" s="411"/>
      <c r="BU54" s="411"/>
      <c r="BV54" s="411"/>
      <c r="BW54" s="411"/>
      <c r="BX54" s="411"/>
      <c r="BY54" s="411"/>
      <c r="BZ54" s="412"/>
      <c r="CA54" s="413">
        <f t="shared" si="1"/>
        <v>0</v>
      </c>
      <c r="CB54" s="414"/>
    </row>
    <row r="55" spans="1:80" s="14" customFormat="1" ht="13.5" customHeight="1">
      <c r="A55" s="407"/>
      <c r="B55" s="408"/>
      <c r="C55" s="415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7"/>
      <c r="O55" s="418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2"/>
      <c r="AM55" s="413">
        <f t="shared" ref="AM55:AM63" si="25">SUM(O55:AL55)</f>
        <v>0</v>
      </c>
      <c r="AN55" s="414"/>
      <c r="AQ55" s="415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7"/>
      <c r="BC55" s="418"/>
      <c r="BD55" s="411"/>
      <c r="BE55" s="411"/>
      <c r="BF55" s="411"/>
      <c r="BG55" s="411"/>
      <c r="BH55" s="411"/>
      <c r="BI55" s="411"/>
      <c r="BJ55" s="411"/>
      <c r="BK55" s="411"/>
      <c r="BL55" s="411"/>
      <c r="BM55" s="411"/>
      <c r="BN55" s="411"/>
      <c r="BO55" s="411"/>
      <c r="BP55" s="411"/>
      <c r="BQ55" s="411"/>
      <c r="BR55" s="411"/>
      <c r="BS55" s="411"/>
      <c r="BT55" s="411"/>
      <c r="BU55" s="411"/>
      <c r="BV55" s="411"/>
      <c r="BW55" s="411"/>
      <c r="BX55" s="411"/>
      <c r="BY55" s="411"/>
      <c r="BZ55" s="412"/>
      <c r="CA55" s="413">
        <f t="shared" si="1"/>
        <v>0</v>
      </c>
      <c r="CB55" s="414"/>
    </row>
    <row r="56" spans="1:80" s="14" customFormat="1" ht="13.5" customHeight="1">
      <c r="A56" s="407"/>
      <c r="B56" s="408"/>
      <c r="C56" s="415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7"/>
      <c r="O56" s="418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2"/>
      <c r="AM56" s="413">
        <f t="shared" ref="AM56" si="26">SUM(O56:AL56)</f>
        <v>0</v>
      </c>
      <c r="AN56" s="414"/>
      <c r="AQ56" s="415"/>
      <c r="AR56" s="416"/>
      <c r="AS56" s="416"/>
      <c r="AT56" s="416"/>
      <c r="AU56" s="416"/>
      <c r="AV56" s="416"/>
      <c r="AW56" s="416"/>
      <c r="AX56" s="416"/>
      <c r="AY56" s="416"/>
      <c r="AZ56" s="416"/>
      <c r="BA56" s="416"/>
      <c r="BB56" s="417"/>
      <c r="BC56" s="418"/>
      <c r="BD56" s="411"/>
      <c r="BE56" s="411"/>
      <c r="BF56" s="411"/>
      <c r="BG56" s="411"/>
      <c r="BH56" s="411"/>
      <c r="BI56" s="411"/>
      <c r="BJ56" s="411"/>
      <c r="BK56" s="411"/>
      <c r="BL56" s="411"/>
      <c r="BM56" s="411"/>
      <c r="BN56" s="411"/>
      <c r="BO56" s="411"/>
      <c r="BP56" s="411"/>
      <c r="BQ56" s="411"/>
      <c r="BR56" s="411"/>
      <c r="BS56" s="411"/>
      <c r="BT56" s="411"/>
      <c r="BU56" s="411"/>
      <c r="BV56" s="411"/>
      <c r="BW56" s="411"/>
      <c r="BX56" s="411"/>
      <c r="BY56" s="411"/>
      <c r="BZ56" s="412"/>
      <c r="CA56" s="413">
        <f t="shared" ref="CA56" si="27">SUM(BC56:BZ56)</f>
        <v>0</v>
      </c>
      <c r="CB56" s="414"/>
    </row>
    <row r="57" spans="1:80" s="14" customFormat="1" ht="13.5" customHeight="1">
      <c r="A57" s="407"/>
      <c r="B57" s="408"/>
      <c r="C57" s="415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7"/>
      <c r="O57" s="418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2"/>
      <c r="AM57" s="413">
        <f t="shared" ref="AM57:AM58" si="28">SUM(O57:AL57)</f>
        <v>0</v>
      </c>
      <c r="AN57" s="414"/>
      <c r="AQ57" s="415"/>
      <c r="AR57" s="416"/>
      <c r="AS57" s="416"/>
      <c r="AT57" s="416"/>
      <c r="AU57" s="416"/>
      <c r="AV57" s="416"/>
      <c r="AW57" s="416"/>
      <c r="AX57" s="416"/>
      <c r="AY57" s="416"/>
      <c r="AZ57" s="416"/>
      <c r="BA57" s="416"/>
      <c r="BB57" s="417"/>
      <c r="BC57" s="418"/>
      <c r="BD57" s="411"/>
      <c r="BE57" s="411"/>
      <c r="BF57" s="411"/>
      <c r="BG57" s="411"/>
      <c r="BH57" s="411"/>
      <c r="BI57" s="411"/>
      <c r="BJ57" s="411"/>
      <c r="BK57" s="411"/>
      <c r="BL57" s="411"/>
      <c r="BM57" s="411"/>
      <c r="BN57" s="411"/>
      <c r="BO57" s="411"/>
      <c r="BP57" s="411"/>
      <c r="BQ57" s="411"/>
      <c r="BR57" s="411"/>
      <c r="BS57" s="411"/>
      <c r="BT57" s="411"/>
      <c r="BU57" s="411"/>
      <c r="BV57" s="411"/>
      <c r="BW57" s="411"/>
      <c r="BX57" s="411"/>
      <c r="BY57" s="411"/>
      <c r="BZ57" s="412"/>
      <c r="CA57" s="413">
        <f t="shared" ref="CA57:CA58" si="29">SUM(BC57:BZ57)</f>
        <v>0</v>
      </c>
      <c r="CB57" s="414"/>
    </row>
    <row r="58" spans="1:80" s="14" customFormat="1" ht="13.5" customHeight="1">
      <c r="A58" s="407"/>
      <c r="B58" s="408"/>
      <c r="C58" s="420"/>
      <c r="D58" s="421"/>
      <c r="E58" s="421"/>
      <c r="F58" s="421"/>
      <c r="G58" s="421"/>
      <c r="H58" s="421"/>
      <c r="I58" s="421"/>
      <c r="J58" s="421"/>
      <c r="K58" s="421"/>
      <c r="L58" s="421"/>
      <c r="M58" s="421"/>
      <c r="N58" s="422"/>
      <c r="O58" s="418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2"/>
      <c r="AM58" s="413">
        <f t="shared" si="28"/>
        <v>0</v>
      </c>
      <c r="AN58" s="414"/>
      <c r="AQ58" s="420"/>
      <c r="AR58" s="421"/>
      <c r="AS58" s="421"/>
      <c r="AT58" s="421"/>
      <c r="AU58" s="421"/>
      <c r="AV58" s="421"/>
      <c r="AW58" s="421"/>
      <c r="AX58" s="421"/>
      <c r="AY58" s="421"/>
      <c r="AZ58" s="421"/>
      <c r="BA58" s="421"/>
      <c r="BB58" s="422"/>
      <c r="BC58" s="418"/>
      <c r="BD58" s="411"/>
      <c r="BE58" s="411"/>
      <c r="BF58" s="411"/>
      <c r="BG58" s="411"/>
      <c r="BH58" s="411"/>
      <c r="BI58" s="411"/>
      <c r="BJ58" s="411"/>
      <c r="BK58" s="411"/>
      <c r="BL58" s="411"/>
      <c r="BM58" s="411"/>
      <c r="BN58" s="411"/>
      <c r="BO58" s="411"/>
      <c r="BP58" s="411"/>
      <c r="BQ58" s="411"/>
      <c r="BR58" s="411"/>
      <c r="BS58" s="411"/>
      <c r="BT58" s="411"/>
      <c r="BU58" s="411"/>
      <c r="BV58" s="411"/>
      <c r="BW58" s="411"/>
      <c r="BX58" s="411"/>
      <c r="BY58" s="411"/>
      <c r="BZ58" s="412"/>
      <c r="CA58" s="413">
        <f t="shared" si="29"/>
        <v>0</v>
      </c>
      <c r="CB58" s="414"/>
    </row>
    <row r="59" spans="1:80" s="14" customFormat="1" ht="13.5" customHeight="1">
      <c r="A59" s="407"/>
      <c r="B59" s="408"/>
      <c r="C59" s="415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7"/>
      <c r="O59" s="418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2"/>
      <c r="AM59" s="413">
        <f t="shared" si="25"/>
        <v>0</v>
      </c>
      <c r="AN59" s="414"/>
      <c r="AQ59" s="415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7"/>
      <c r="BC59" s="418"/>
      <c r="BD59" s="411"/>
      <c r="BE59" s="411"/>
      <c r="BF59" s="411"/>
      <c r="BG59" s="411"/>
      <c r="BH59" s="411"/>
      <c r="BI59" s="411"/>
      <c r="BJ59" s="411"/>
      <c r="BK59" s="411"/>
      <c r="BL59" s="411"/>
      <c r="BM59" s="411"/>
      <c r="BN59" s="411"/>
      <c r="BO59" s="411"/>
      <c r="BP59" s="411"/>
      <c r="BQ59" s="411"/>
      <c r="BR59" s="411"/>
      <c r="BS59" s="411"/>
      <c r="BT59" s="411"/>
      <c r="BU59" s="411"/>
      <c r="BV59" s="411"/>
      <c r="BW59" s="411"/>
      <c r="BX59" s="411"/>
      <c r="BY59" s="411"/>
      <c r="BZ59" s="412"/>
      <c r="CA59" s="413">
        <f t="shared" si="1"/>
        <v>0</v>
      </c>
      <c r="CB59" s="414"/>
    </row>
    <row r="60" spans="1:80" s="14" customFormat="1" ht="13.5" customHeigh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1"/>
      <c r="AN60" s="21"/>
      <c r="AQ60" s="460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59"/>
      <c r="BD60" s="459"/>
      <c r="BE60" s="459"/>
      <c r="BF60" s="459"/>
      <c r="BG60" s="459"/>
      <c r="BH60" s="459"/>
      <c r="BI60" s="459"/>
      <c r="BJ60" s="459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60"/>
      <c r="CB60" s="460"/>
    </row>
    <row r="61" spans="1:80" s="14" customFormat="1" ht="13.5" customHeight="1" thickBot="1">
      <c r="C61" s="438" t="s">
        <v>38</v>
      </c>
      <c r="D61" s="439"/>
      <c r="E61" s="439"/>
      <c r="F61" s="439"/>
      <c r="G61" s="439"/>
      <c r="H61" s="439"/>
      <c r="I61" s="439"/>
      <c r="J61" s="439"/>
      <c r="K61" s="439"/>
      <c r="L61" s="439"/>
      <c r="M61" s="439"/>
      <c r="N61" s="440"/>
      <c r="O61" s="441">
        <v>1</v>
      </c>
      <c r="P61" s="432"/>
      <c r="Q61" s="432">
        <v>4</v>
      </c>
      <c r="R61" s="432"/>
      <c r="S61" s="432">
        <v>1</v>
      </c>
      <c r="T61" s="432"/>
      <c r="U61" s="432"/>
      <c r="V61" s="432"/>
      <c r="W61" s="432">
        <v>2</v>
      </c>
      <c r="X61" s="432"/>
      <c r="Y61" s="432">
        <v>3</v>
      </c>
      <c r="Z61" s="432"/>
      <c r="AA61" s="432"/>
      <c r="AB61" s="432"/>
      <c r="AC61" s="432"/>
      <c r="AD61" s="432"/>
      <c r="AE61" s="432"/>
      <c r="AF61" s="432"/>
      <c r="AG61" s="432"/>
      <c r="AH61" s="432"/>
      <c r="AI61" s="432"/>
      <c r="AJ61" s="432"/>
      <c r="AK61" s="432"/>
      <c r="AL61" s="433"/>
      <c r="AM61" s="426">
        <f t="shared" ref="AM61" si="30">SUM(O61:AL61)</f>
        <v>11</v>
      </c>
      <c r="AN61" s="427"/>
      <c r="AQ61" s="438" t="s">
        <v>38</v>
      </c>
      <c r="AR61" s="439"/>
      <c r="AS61" s="439"/>
      <c r="AT61" s="439"/>
      <c r="AU61" s="439"/>
      <c r="AV61" s="439"/>
      <c r="AW61" s="439"/>
      <c r="AX61" s="439"/>
      <c r="AY61" s="439"/>
      <c r="AZ61" s="439"/>
      <c r="BA61" s="439"/>
      <c r="BB61" s="440"/>
      <c r="BC61" s="441">
        <v>1</v>
      </c>
      <c r="BD61" s="432"/>
      <c r="BE61" s="432">
        <v>3</v>
      </c>
      <c r="BF61" s="432"/>
      <c r="BG61" s="432"/>
      <c r="BH61" s="432"/>
      <c r="BI61" s="432"/>
      <c r="BJ61" s="432"/>
      <c r="BK61" s="432">
        <v>1</v>
      </c>
      <c r="BL61" s="432"/>
      <c r="BM61" s="432"/>
      <c r="BN61" s="432"/>
      <c r="BO61" s="432"/>
      <c r="BP61" s="432"/>
      <c r="BQ61" s="432"/>
      <c r="BR61" s="432"/>
      <c r="BS61" s="432"/>
      <c r="BT61" s="432"/>
      <c r="BU61" s="432"/>
      <c r="BV61" s="432"/>
      <c r="BW61" s="432"/>
      <c r="BX61" s="432"/>
      <c r="BY61" s="432"/>
      <c r="BZ61" s="433"/>
      <c r="CA61" s="426">
        <f t="shared" ref="CA61" si="31">SUM(BC61:BZ61)</f>
        <v>5</v>
      </c>
      <c r="CB61" s="427"/>
    </row>
    <row r="62" spans="1:80" s="14" customFormat="1" ht="13.5" customHeight="1">
      <c r="A62" s="409" t="s">
        <v>89</v>
      </c>
      <c r="B62" s="410"/>
      <c r="C62" s="423"/>
      <c r="D62" s="424"/>
      <c r="E62" s="424"/>
      <c r="F62" s="424"/>
      <c r="G62" s="424"/>
      <c r="H62" s="424"/>
      <c r="I62" s="424"/>
      <c r="J62" s="424"/>
      <c r="K62" s="424"/>
      <c r="L62" s="424"/>
      <c r="M62" s="424"/>
      <c r="N62" s="425"/>
      <c r="O62" s="430"/>
      <c r="P62" s="419"/>
      <c r="Q62" s="419"/>
      <c r="R62" s="419"/>
      <c r="S62" s="419"/>
      <c r="T62" s="419"/>
      <c r="U62" s="419"/>
      <c r="V62" s="419"/>
      <c r="W62" s="419"/>
      <c r="X62" s="419"/>
      <c r="Y62" s="419"/>
      <c r="Z62" s="419"/>
      <c r="AA62" s="419"/>
      <c r="AB62" s="419"/>
      <c r="AC62" s="419"/>
      <c r="AD62" s="419"/>
      <c r="AE62" s="419"/>
      <c r="AF62" s="419"/>
      <c r="AG62" s="419"/>
      <c r="AH62" s="419"/>
      <c r="AI62" s="419"/>
      <c r="AJ62" s="419"/>
      <c r="AK62" s="419"/>
      <c r="AL62" s="431"/>
      <c r="AM62" s="428">
        <f t="shared" si="25"/>
        <v>0</v>
      </c>
      <c r="AN62" s="429"/>
      <c r="AQ62" s="423"/>
      <c r="AR62" s="424"/>
      <c r="AS62" s="424"/>
      <c r="AT62" s="424"/>
      <c r="AU62" s="424"/>
      <c r="AV62" s="424"/>
      <c r="AW62" s="424"/>
      <c r="AX62" s="424"/>
      <c r="AY62" s="424"/>
      <c r="AZ62" s="424"/>
      <c r="BA62" s="424"/>
      <c r="BB62" s="425"/>
      <c r="BC62" s="430">
        <v>1</v>
      </c>
      <c r="BD62" s="419"/>
      <c r="BE62" s="419"/>
      <c r="BF62" s="419"/>
      <c r="BG62" s="419"/>
      <c r="BH62" s="419"/>
      <c r="BI62" s="419"/>
      <c r="BJ62" s="419"/>
      <c r="BK62" s="419"/>
      <c r="BL62" s="419"/>
      <c r="BM62" s="419">
        <v>1</v>
      </c>
      <c r="BN62" s="419"/>
      <c r="BO62" s="419"/>
      <c r="BP62" s="419"/>
      <c r="BQ62" s="419"/>
      <c r="BR62" s="419"/>
      <c r="BS62" s="419"/>
      <c r="BT62" s="419"/>
      <c r="BU62" s="419"/>
      <c r="BV62" s="419"/>
      <c r="BW62" s="419"/>
      <c r="BX62" s="419"/>
      <c r="BY62" s="419"/>
      <c r="BZ62" s="431"/>
      <c r="CA62" s="428">
        <f t="shared" si="1"/>
        <v>2</v>
      </c>
      <c r="CB62" s="429"/>
    </row>
    <row r="63" spans="1:80" s="14" customFormat="1" ht="13.5" customHeight="1">
      <c r="A63" s="409"/>
      <c r="B63" s="410"/>
      <c r="C63" s="415"/>
      <c r="D63" s="416"/>
      <c r="E63" s="416"/>
      <c r="F63" s="416"/>
      <c r="G63" s="416"/>
      <c r="H63" s="416"/>
      <c r="I63" s="416"/>
      <c r="J63" s="416"/>
      <c r="K63" s="416"/>
      <c r="L63" s="416"/>
      <c r="M63" s="416"/>
      <c r="N63" s="417"/>
      <c r="O63" s="418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1"/>
      <c r="AB63" s="411"/>
      <c r="AC63" s="411"/>
      <c r="AD63" s="411"/>
      <c r="AE63" s="411"/>
      <c r="AF63" s="411"/>
      <c r="AG63" s="411"/>
      <c r="AH63" s="411"/>
      <c r="AI63" s="411"/>
      <c r="AJ63" s="411"/>
      <c r="AK63" s="411"/>
      <c r="AL63" s="412"/>
      <c r="AM63" s="413">
        <f t="shared" si="25"/>
        <v>0</v>
      </c>
      <c r="AN63" s="414"/>
      <c r="AQ63" s="415"/>
      <c r="AR63" s="416"/>
      <c r="AS63" s="416"/>
      <c r="AT63" s="416"/>
      <c r="AU63" s="416"/>
      <c r="AV63" s="416"/>
      <c r="AW63" s="416"/>
      <c r="AX63" s="416"/>
      <c r="AY63" s="416"/>
      <c r="AZ63" s="416"/>
      <c r="BA63" s="416"/>
      <c r="BB63" s="417"/>
      <c r="BC63" s="418">
        <v>1</v>
      </c>
      <c r="BD63" s="411"/>
      <c r="BE63" s="411"/>
      <c r="BF63" s="411"/>
      <c r="BG63" s="411"/>
      <c r="BH63" s="411"/>
      <c r="BI63" s="411"/>
      <c r="BJ63" s="411"/>
      <c r="BK63" s="411"/>
      <c r="BL63" s="411"/>
      <c r="BM63" s="411"/>
      <c r="BN63" s="411"/>
      <c r="BO63" s="411"/>
      <c r="BP63" s="411"/>
      <c r="BQ63" s="411"/>
      <c r="BR63" s="411"/>
      <c r="BS63" s="411"/>
      <c r="BT63" s="411"/>
      <c r="BU63" s="411"/>
      <c r="BV63" s="411"/>
      <c r="BW63" s="411"/>
      <c r="BX63" s="411"/>
      <c r="BY63" s="411"/>
      <c r="BZ63" s="412"/>
      <c r="CA63" s="413">
        <f t="shared" ref="CA63" si="32">SUM(BC63:BZ63)</f>
        <v>1</v>
      </c>
      <c r="CB63" s="414"/>
    </row>
    <row r="64" spans="1:80" s="14" customFormat="1" ht="13.5" customHeight="1">
      <c r="A64" s="409"/>
      <c r="B64" s="410"/>
      <c r="C64" s="415"/>
      <c r="D64" s="416"/>
      <c r="E64" s="416"/>
      <c r="F64" s="416"/>
      <c r="G64" s="416"/>
      <c r="H64" s="416"/>
      <c r="I64" s="416"/>
      <c r="J64" s="416"/>
      <c r="K64" s="416"/>
      <c r="L64" s="416"/>
      <c r="M64" s="416"/>
      <c r="N64" s="417"/>
      <c r="O64" s="418"/>
      <c r="P64" s="411"/>
      <c r="Q64" s="411"/>
      <c r="R64" s="411"/>
      <c r="S64" s="411"/>
      <c r="T64" s="411"/>
      <c r="U64" s="411"/>
      <c r="V64" s="411"/>
      <c r="W64" s="411"/>
      <c r="X64" s="411"/>
      <c r="Y64" s="411"/>
      <c r="Z64" s="411"/>
      <c r="AA64" s="411"/>
      <c r="AB64" s="411"/>
      <c r="AC64" s="411"/>
      <c r="AD64" s="411"/>
      <c r="AE64" s="411"/>
      <c r="AF64" s="411"/>
      <c r="AG64" s="411"/>
      <c r="AH64" s="411"/>
      <c r="AI64" s="411"/>
      <c r="AJ64" s="411"/>
      <c r="AK64" s="411"/>
      <c r="AL64" s="412"/>
      <c r="AM64" s="413">
        <f t="shared" si="0"/>
        <v>0</v>
      </c>
      <c r="AN64" s="414"/>
      <c r="AQ64" s="415"/>
      <c r="AR64" s="416"/>
      <c r="AS64" s="416"/>
      <c r="AT64" s="416"/>
      <c r="AU64" s="416"/>
      <c r="AV64" s="416"/>
      <c r="AW64" s="416"/>
      <c r="AX64" s="416"/>
      <c r="AY64" s="416"/>
      <c r="AZ64" s="416"/>
      <c r="BA64" s="416"/>
      <c r="BB64" s="417"/>
      <c r="BC64" s="418"/>
      <c r="BD64" s="411"/>
      <c r="BE64" s="411">
        <v>1</v>
      </c>
      <c r="BF64" s="411"/>
      <c r="BG64" s="411"/>
      <c r="BH64" s="411"/>
      <c r="BI64" s="411"/>
      <c r="BJ64" s="411"/>
      <c r="BK64" s="411"/>
      <c r="BL64" s="411"/>
      <c r="BM64" s="411"/>
      <c r="BN64" s="411"/>
      <c r="BO64" s="411"/>
      <c r="BP64" s="411"/>
      <c r="BQ64" s="411"/>
      <c r="BR64" s="411"/>
      <c r="BS64" s="411"/>
      <c r="BT64" s="411"/>
      <c r="BU64" s="411"/>
      <c r="BV64" s="411"/>
      <c r="BW64" s="411"/>
      <c r="BX64" s="411"/>
      <c r="BY64" s="411"/>
      <c r="BZ64" s="412"/>
      <c r="CA64" s="413">
        <f t="shared" si="1"/>
        <v>1</v>
      </c>
      <c r="CB64" s="414"/>
    </row>
    <row r="65" spans="3:80" s="14" customFormat="1" ht="13.5" customHeight="1">
      <c r="O65" s="418">
        <f>SUM(O5:P41,O61:P64)</f>
        <v>1</v>
      </c>
      <c r="P65" s="411"/>
      <c r="Q65" s="411">
        <f>SUM(Q5:R41,Q61:R64)</f>
        <v>4</v>
      </c>
      <c r="R65" s="411"/>
      <c r="S65" s="411">
        <f>SUM(S5:T41,S61:T64)</f>
        <v>1</v>
      </c>
      <c r="T65" s="411"/>
      <c r="U65" s="411">
        <f>SUM(U5:V41,U61:V64)</f>
        <v>0</v>
      </c>
      <c r="V65" s="411"/>
      <c r="W65" s="411">
        <f>SUM(W5:X41,W61:X64)</f>
        <v>2</v>
      </c>
      <c r="X65" s="411"/>
      <c r="Y65" s="411">
        <f>SUM(Y5:Z41,Y61:Z64)</f>
        <v>3</v>
      </c>
      <c r="Z65" s="411"/>
      <c r="AA65" s="411">
        <f>SUM(AA5:AB41,AA61:AB64)</f>
        <v>0</v>
      </c>
      <c r="AB65" s="411"/>
      <c r="AC65" s="411">
        <f>SUM(AC5:AD41,AC61:AD64)</f>
        <v>0</v>
      </c>
      <c r="AD65" s="411"/>
      <c r="AE65" s="411">
        <f>SUM(AE5:AF41,AE61:AF64)</f>
        <v>0</v>
      </c>
      <c r="AF65" s="411"/>
      <c r="AG65" s="411">
        <f>SUM(AG5:AH41,AG61:AH64)</f>
        <v>0</v>
      </c>
      <c r="AH65" s="411"/>
      <c r="AI65" s="411">
        <f>SUM(AI5:AJ41,AI61:AJ64)</f>
        <v>0</v>
      </c>
      <c r="AJ65" s="411"/>
      <c r="AK65" s="411">
        <f>SUM(AK5:AL41,AK61:AL64)</f>
        <v>0</v>
      </c>
      <c r="AL65" s="412"/>
      <c r="AM65" s="413">
        <f>SUM(AM5:AN27,AM29:AN36,AM38:AN41,AM61:AN64)</f>
        <v>11</v>
      </c>
      <c r="AN65" s="414"/>
      <c r="AQ65" s="415"/>
      <c r="AR65" s="416"/>
      <c r="AS65" s="416"/>
      <c r="AT65" s="416"/>
      <c r="AU65" s="416"/>
      <c r="AV65" s="416"/>
      <c r="AW65" s="416"/>
      <c r="AX65" s="416"/>
      <c r="AY65" s="416"/>
      <c r="AZ65" s="416"/>
      <c r="BA65" s="416"/>
      <c r="BB65" s="417"/>
      <c r="BC65" s="418"/>
      <c r="BD65" s="411"/>
      <c r="BE65" s="411"/>
      <c r="BF65" s="411"/>
      <c r="BG65" s="411">
        <v>1</v>
      </c>
      <c r="BH65" s="411"/>
      <c r="BI65" s="411"/>
      <c r="BJ65" s="411"/>
      <c r="BK65" s="411"/>
      <c r="BL65" s="411"/>
      <c r="BM65" s="411">
        <v>1</v>
      </c>
      <c r="BN65" s="411"/>
      <c r="BO65" s="411"/>
      <c r="BP65" s="411"/>
      <c r="BQ65" s="411"/>
      <c r="BR65" s="411"/>
      <c r="BS65" s="411"/>
      <c r="BT65" s="411"/>
      <c r="BU65" s="411"/>
      <c r="BV65" s="411"/>
      <c r="BW65" s="411"/>
      <c r="BX65" s="411"/>
      <c r="BY65" s="411"/>
      <c r="BZ65" s="412"/>
      <c r="CA65" s="413">
        <f t="shared" si="1"/>
        <v>2</v>
      </c>
      <c r="CB65" s="414"/>
    </row>
    <row r="66" spans="3:80" ht="13.5" customHeight="1"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Q66" s="415"/>
      <c r="AR66" s="416"/>
      <c r="AS66" s="416"/>
      <c r="AT66" s="416"/>
      <c r="AU66" s="416"/>
      <c r="AV66" s="416"/>
      <c r="AW66" s="416"/>
      <c r="AX66" s="416"/>
      <c r="AY66" s="416"/>
      <c r="AZ66" s="416"/>
      <c r="BA66" s="416"/>
      <c r="BB66" s="417"/>
      <c r="BC66" s="418"/>
      <c r="BD66" s="411"/>
      <c r="BE66" s="411"/>
      <c r="BF66" s="411"/>
      <c r="BG66" s="411"/>
      <c r="BH66" s="411"/>
      <c r="BI66" s="411">
        <v>1</v>
      </c>
      <c r="BJ66" s="411"/>
      <c r="BK66" s="411"/>
      <c r="BL66" s="411"/>
      <c r="BM66" s="411"/>
      <c r="BN66" s="411"/>
      <c r="BO66" s="411"/>
      <c r="BP66" s="411"/>
      <c r="BQ66" s="411"/>
      <c r="BR66" s="411"/>
      <c r="BS66" s="411"/>
      <c r="BT66" s="411"/>
      <c r="BU66" s="411"/>
      <c r="BV66" s="411"/>
      <c r="BW66" s="411"/>
      <c r="BX66" s="411"/>
      <c r="BY66" s="411"/>
      <c r="BZ66" s="412"/>
      <c r="CA66" s="413">
        <f t="shared" si="1"/>
        <v>1</v>
      </c>
      <c r="CB66" s="414"/>
    </row>
    <row r="67" spans="3:80" ht="13.5" customHeight="1"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Q67" s="415"/>
      <c r="AR67" s="416"/>
      <c r="AS67" s="416"/>
      <c r="AT67" s="416"/>
      <c r="AU67" s="416"/>
      <c r="AV67" s="416"/>
      <c r="AW67" s="416"/>
      <c r="AX67" s="416"/>
      <c r="AY67" s="416"/>
      <c r="AZ67" s="416"/>
      <c r="BA67" s="416"/>
      <c r="BB67" s="417"/>
      <c r="BC67" s="418"/>
      <c r="BD67" s="411"/>
      <c r="BE67" s="411"/>
      <c r="BF67" s="411"/>
      <c r="BG67" s="411"/>
      <c r="BH67" s="411"/>
      <c r="BI67" s="411"/>
      <c r="BJ67" s="411"/>
      <c r="BK67" s="411">
        <v>2</v>
      </c>
      <c r="BL67" s="411"/>
      <c r="BM67" s="411"/>
      <c r="BN67" s="411"/>
      <c r="BO67" s="411"/>
      <c r="BP67" s="411"/>
      <c r="BQ67" s="411"/>
      <c r="BR67" s="411"/>
      <c r="BS67" s="411"/>
      <c r="BT67" s="411"/>
      <c r="BU67" s="411"/>
      <c r="BV67" s="411"/>
      <c r="BW67" s="411"/>
      <c r="BX67" s="411"/>
      <c r="BY67" s="411"/>
      <c r="BZ67" s="412"/>
      <c r="CA67" s="413">
        <f t="shared" ref="CA67:CA68" si="33">SUM(BC67:BZ67)</f>
        <v>2</v>
      </c>
      <c r="CB67" s="414"/>
    </row>
    <row r="68" spans="3:80" ht="13.5" customHeight="1"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Q68" s="415"/>
      <c r="AR68" s="416"/>
      <c r="AS68" s="416"/>
      <c r="AT68" s="416"/>
      <c r="AU68" s="416"/>
      <c r="AV68" s="416"/>
      <c r="AW68" s="416"/>
      <c r="AX68" s="416"/>
      <c r="AY68" s="416"/>
      <c r="AZ68" s="416"/>
      <c r="BA68" s="416"/>
      <c r="BB68" s="417"/>
      <c r="BC68" s="418"/>
      <c r="BD68" s="411"/>
      <c r="BE68" s="411"/>
      <c r="BF68" s="411"/>
      <c r="BG68" s="411"/>
      <c r="BH68" s="411"/>
      <c r="BI68" s="411"/>
      <c r="BJ68" s="411"/>
      <c r="BK68" s="411">
        <v>1</v>
      </c>
      <c r="BL68" s="411"/>
      <c r="BM68" s="411"/>
      <c r="BN68" s="411"/>
      <c r="BO68" s="411"/>
      <c r="BP68" s="411"/>
      <c r="BQ68" s="411"/>
      <c r="BR68" s="411"/>
      <c r="BS68" s="411"/>
      <c r="BT68" s="411"/>
      <c r="BU68" s="411"/>
      <c r="BV68" s="411"/>
      <c r="BW68" s="411"/>
      <c r="BX68" s="411"/>
      <c r="BY68" s="411"/>
      <c r="BZ68" s="412"/>
      <c r="CA68" s="413">
        <f t="shared" si="33"/>
        <v>1</v>
      </c>
      <c r="CB68" s="414"/>
    </row>
    <row r="69" spans="3:80" ht="13.5" customHeight="1">
      <c r="C69" s="16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Q69" s="415"/>
      <c r="AR69" s="416"/>
      <c r="AS69" s="416"/>
      <c r="AT69" s="416"/>
      <c r="AU69" s="416"/>
      <c r="AV69" s="416"/>
      <c r="AW69" s="416"/>
      <c r="AX69" s="416"/>
      <c r="AY69" s="416"/>
      <c r="AZ69" s="416"/>
      <c r="BA69" s="416"/>
      <c r="BB69" s="417"/>
      <c r="BC69" s="418"/>
      <c r="BD69" s="411"/>
      <c r="BE69" s="411"/>
      <c r="BF69" s="411"/>
      <c r="BG69" s="411"/>
      <c r="BH69" s="411"/>
      <c r="BI69" s="411"/>
      <c r="BJ69" s="411"/>
      <c r="BK69" s="411"/>
      <c r="BL69" s="411"/>
      <c r="BM69" s="411">
        <v>1</v>
      </c>
      <c r="BN69" s="411"/>
      <c r="BO69" s="411"/>
      <c r="BP69" s="411"/>
      <c r="BQ69" s="411"/>
      <c r="BR69" s="411"/>
      <c r="BS69" s="411"/>
      <c r="BT69" s="411"/>
      <c r="BU69" s="411"/>
      <c r="BV69" s="411"/>
      <c r="BW69" s="411"/>
      <c r="BX69" s="411"/>
      <c r="BY69" s="411"/>
      <c r="BZ69" s="412"/>
      <c r="CA69" s="413">
        <f t="shared" ref="CA69" si="34">SUM(BC69:BZ69)</f>
        <v>1</v>
      </c>
      <c r="CB69" s="414"/>
    </row>
    <row r="70" spans="3:80" ht="13.5" customHeight="1">
      <c r="C70" s="16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Q70" s="415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7"/>
      <c r="BC70" s="418"/>
      <c r="BD70" s="411"/>
      <c r="BE70" s="411"/>
      <c r="BF70" s="411"/>
      <c r="BG70" s="411"/>
      <c r="BH70" s="411"/>
      <c r="BI70" s="411"/>
      <c r="BJ70" s="411"/>
      <c r="BK70" s="411"/>
      <c r="BL70" s="411"/>
      <c r="BM70" s="411"/>
      <c r="BN70" s="411"/>
      <c r="BO70" s="411"/>
      <c r="BP70" s="411"/>
      <c r="BQ70" s="411"/>
      <c r="BR70" s="411"/>
      <c r="BS70" s="411"/>
      <c r="BT70" s="411"/>
      <c r="BU70" s="411"/>
      <c r="BV70" s="411"/>
      <c r="BW70" s="411"/>
      <c r="BX70" s="411"/>
      <c r="BY70" s="411"/>
      <c r="BZ70" s="412"/>
      <c r="CA70" s="413">
        <f t="shared" ref="CA70:CA73" si="35">SUM(BC70:BZ70)</f>
        <v>0</v>
      </c>
      <c r="CB70" s="414"/>
    </row>
    <row r="71" spans="3:80" ht="13.5" customHeight="1">
      <c r="C71" s="456" t="s">
        <v>29</v>
      </c>
      <c r="D71" s="457"/>
      <c r="E71" s="457"/>
      <c r="F71" s="457"/>
      <c r="G71" s="457"/>
      <c r="H71" s="457"/>
      <c r="I71" s="457"/>
      <c r="J71" s="457"/>
      <c r="K71" s="457"/>
      <c r="L71" s="457"/>
      <c r="M71" s="457"/>
      <c r="N71" s="457"/>
      <c r="O71" s="458"/>
      <c r="P71" s="456" t="s">
        <v>30</v>
      </c>
      <c r="Q71" s="457"/>
      <c r="R71" s="457"/>
      <c r="S71" s="457"/>
      <c r="T71" s="457"/>
      <c r="U71" s="457"/>
      <c r="V71" s="457"/>
      <c r="W71" s="457"/>
      <c r="X71" s="457"/>
      <c r="Y71" s="457"/>
      <c r="Z71" s="457"/>
      <c r="AA71" s="457"/>
      <c r="AB71" s="458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Q71" s="442"/>
      <c r="AR71" s="443"/>
      <c r="AS71" s="443"/>
      <c r="AT71" s="443"/>
      <c r="AU71" s="443"/>
      <c r="AV71" s="443"/>
      <c r="AW71" s="443"/>
      <c r="AX71" s="443"/>
      <c r="AY71" s="443"/>
      <c r="AZ71" s="443"/>
      <c r="BA71" s="443"/>
      <c r="BB71" s="444"/>
      <c r="BC71" s="445"/>
      <c r="BD71" s="434"/>
      <c r="BE71" s="434"/>
      <c r="BF71" s="434"/>
      <c r="BG71" s="434"/>
      <c r="BH71" s="434"/>
      <c r="BI71" s="434"/>
      <c r="BJ71" s="434"/>
      <c r="BK71" s="434"/>
      <c r="BL71" s="434"/>
      <c r="BM71" s="434"/>
      <c r="BN71" s="434"/>
      <c r="BO71" s="434"/>
      <c r="BP71" s="434"/>
      <c r="BQ71" s="434"/>
      <c r="BR71" s="434"/>
      <c r="BS71" s="434"/>
      <c r="BT71" s="434"/>
      <c r="BU71" s="434"/>
      <c r="BV71" s="434"/>
      <c r="BW71" s="434"/>
      <c r="BX71" s="434"/>
      <c r="BY71" s="434"/>
      <c r="BZ71" s="435"/>
      <c r="CA71" s="436">
        <f t="shared" si="35"/>
        <v>0</v>
      </c>
      <c r="CB71" s="437"/>
    </row>
    <row r="72" spans="3:80" ht="13.5" customHeight="1">
      <c r="C72" s="450" t="s">
        <v>31</v>
      </c>
      <c r="D72" s="451"/>
      <c r="E72" s="451"/>
      <c r="F72" s="451"/>
      <c r="G72" s="451"/>
      <c r="H72" s="447">
        <f>SUM(AM5:AN36)</f>
        <v>0</v>
      </c>
      <c r="I72" s="447"/>
      <c r="J72" s="447"/>
      <c r="K72" s="447"/>
      <c r="L72" s="453">
        <f>H72/AM65*100</f>
        <v>0</v>
      </c>
      <c r="M72" s="453"/>
      <c r="N72" s="453"/>
      <c r="O72" s="18" t="s">
        <v>32</v>
      </c>
      <c r="P72" s="450" t="s">
        <v>31</v>
      </c>
      <c r="Q72" s="451"/>
      <c r="R72" s="451"/>
      <c r="S72" s="451"/>
      <c r="T72" s="451"/>
      <c r="U72" s="451">
        <f>SUM(CA5:CB36)</f>
        <v>0</v>
      </c>
      <c r="V72" s="451"/>
      <c r="W72" s="451"/>
      <c r="X72" s="452"/>
      <c r="Y72" s="449">
        <f>U72/$CA$76*100</f>
        <v>0</v>
      </c>
      <c r="Z72" s="449"/>
      <c r="AA72" s="449"/>
      <c r="AB72" s="18" t="s">
        <v>32</v>
      </c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Q72" s="442"/>
      <c r="AR72" s="443"/>
      <c r="AS72" s="443"/>
      <c r="AT72" s="443"/>
      <c r="AU72" s="443"/>
      <c r="AV72" s="443"/>
      <c r="AW72" s="443"/>
      <c r="AX72" s="443"/>
      <c r="AY72" s="443"/>
      <c r="AZ72" s="443"/>
      <c r="BA72" s="443"/>
      <c r="BB72" s="444"/>
      <c r="BC72" s="445"/>
      <c r="BD72" s="434"/>
      <c r="BE72" s="434"/>
      <c r="BF72" s="434"/>
      <c r="BG72" s="434"/>
      <c r="BH72" s="434"/>
      <c r="BI72" s="434"/>
      <c r="BJ72" s="434"/>
      <c r="BK72" s="434"/>
      <c r="BL72" s="434"/>
      <c r="BM72" s="434"/>
      <c r="BN72" s="434"/>
      <c r="BO72" s="434"/>
      <c r="BP72" s="434"/>
      <c r="BQ72" s="434"/>
      <c r="BR72" s="434"/>
      <c r="BS72" s="434"/>
      <c r="BT72" s="434"/>
      <c r="BU72" s="434"/>
      <c r="BV72" s="434"/>
      <c r="BW72" s="434"/>
      <c r="BX72" s="434"/>
      <c r="BY72" s="434"/>
      <c r="BZ72" s="435"/>
      <c r="CA72" s="436">
        <f t="shared" si="35"/>
        <v>0</v>
      </c>
      <c r="CB72" s="437"/>
    </row>
    <row r="73" spans="3:80" ht="13.5" customHeight="1">
      <c r="C73" s="454" t="s">
        <v>37</v>
      </c>
      <c r="D73" s="455"/>
      <c r="E73" s="455"/>
      <c r="F73" s="455"/>
      <c r="G73" s="455"/>
      <c r="H73" s="447">
        <f>SUM(AM38:AN41)</f>
        <v>0</v>
      </c>
      <c r="I73" s="447"/>
      <c r="J73" s="447"/>
      <c r="K73" s="447"/>
      <c r="L73" s="449">
        <f>H73/AM65*100</f>
        <v>0</v>
      </c>
      <c r="M73" s="449"/>
      <c r="N73" s="449"/>
      <c r="O73" s="18" t="s">
        <v>32</v>
      </c>
      <c r="P73" s="454" t="s">
        <v>37</v>
      </c>
      <c r="Q73" s="455"/>
      <c r="R73" s="455"/>
      <c r="S73" s="455"/>
      <c r="T73" s="455"/>
      <c r="U73" s="451">
        <f>SUM(CA38:CB41)</f>
        <v>0</v>
      </c>
      <c r="V73" s="451"/>
      <c r="W73" s="451"/>
      <c r="X73" s="452"/>
      <c r="Y73" s="449">
        <f>U73/$CA$76*100</f>
        <v>0</v>
      </c>
      <c r="Z73" s="449"/>
      <c r="AA73" s="449"/>
      <c r="AB73" s="18" t="s">
        <v>32</v>
      </c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Q73" s="442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4"/>
      <c r="BC73" s="445"/>
      <c r="BD73" s="434"/>
      <c r="BE73" s="434"/>
      <c r="BF73" s="434"/>
      <c r="BG73" s="434"/>
      <c r="BH73" s="434"/>
      <c r="BI73" s="434"/>
      <c r="BJ73" s="434"/>
      <c r="BK73" s="434"/>
      <c r="BL73" s="434"/>
      <c r="BM73" s="434"/>
      <c r="BN73" s="434"/>
      <c r="BO73" s="434"/>
      <c r="BP73" s="434"/>
      <c r="BQ73" s="434"/>
      <c r="BR73" s="434"/>
      <c r="BS73" s="434"/>
      <c r="BT73" s="434"/>
      <c r="BU73" s="434"/>
      <c r="BV73" s="434"/>
      <c r="BW73" s="434"/>
      <c r="BX73" s="434"/>
      <c r="BY73" s="434"/>
      <c r="BZ73" s="435"/>
      <c r="CA73" s="436">
        <f t="shared" si="35"/>
        <v>0</v>
      </c>
      <c r="CB73" s="437"/>
    </row>
    <row r="74" spans="3:80" ht="13.5" customHeight="1" thickBot="1">
      <c r="C74" s="446" t="s">
        <v>33</v>
      </c>
      <c r="D74" s="447"/>
      <c r="E74" s="447"/>
      <c r="F74" s="447"/>
      <c r="G74" s="447"/>
      <c r="H74" s="447">
        <f>SUM(AM61:AN64)</f>
        <v>11</v>
      </c>
      <c r="I74" s="447"/>
      <c r="J74" s="447"/>
      <c r="K74" s="447"/>
      <c r="L74" s="449">
        <f>H74/AM65*100</f>
        <v>100</v>
      </c>
      <c r="M74" s="449"/>
      <c r="N74" s="449"/>
      <c r="O74" s="18" t="s">
        <v>32</v>
      </c>
      <c r="P74" s="446" t="s">
        <v>8</v>
      </c>
      <c r="Q74" s="447"/>
      <c r="R74" s="447"/>
      <c r="S74" s="447"/>
      <c r="T74" s="447"/>
      <c r="U74" s="447">
        <f>CA61</f>
        <v>5</v>
      </c>
      <c r="V74" s="447"/>
      <c r="W74" s="447"/>
      <c r="X74" s="448"/>
      <c r="Y74" s="453">
        <f>U74/$CA$76*100</f>
        <v>29.411764705882355</v>
      </c>
      <c r="Z74" s="453"/>
      <c r="AA74" s="453"/>
      <c r="AB74" s="18" t="s">
        <v>32</v>
      </c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Q74" s="438"/>
      <c r="AR74" s="439"/>
      <c r="AS74" s="439"/>
      <c r="AT74" s="439"/>
      <c r="AU74" s="439"/>
      <c r="AV74" s="439"/>
      <c r="AW74" s="439"/>
      <c r="AX74" s="439"/>
      <c r="AY74" s="439"/>
      <c r="AZ74" s="439"/>
      <c r="BA74" s="439"/>
      <c r="BB74" s="440"/>
      <c r="BC74" s="441"/>
      <c r="BD74" s="432"/>
      <c r="BE74" s="432"/>
      <c r="BF74" s="432"/>
      <c r="BG74" s="432"/>
      <c r="BH74" s="432"/>
      <c r="BI74" s="432"/>
      <c r="BJ74" s="432"/>
      <c r="BK74" s="432"/>
      <c r="BL74" s="432"/>
      <c r="BM74" s="432"/>
      <c r="BN74" s="432"/>
      <c r="BO74" s="432"/>
      <c r="BP74" s="432"/>
      <c r="BQ74" s="432"/>
      <c r="BR74" s="432"/>
      <c r="BS74" s="432"/>
      <c r="BT74" s="432"/>
      <c r="BU74" s="432"/>
      <c r="BV74" s="432"/>
      <c r="BW74" s="432"/>
      <c r="BX74" s="432"/>
      <c r="BY74" s="432"/>
      <c r="BZ74" s="433"/>
      <c r="CA74" s="426">
        <f t="shared" ref="CA74" si="36">SUM(BC74:BZ74)</f>
        <v>0</v>
      </c>
      <c r="CB74" s="427"/>
    </row>
    <row r="75" spans="3:80" ht="13.5" customHeight="1"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446" t="s">
        <v>34</v>
      </c>
      <c r="Q75" s="447"/>
      <c r="R75" s="447"/>
      <c r="S75" s="447"/>
      <c r="T75" s="447"/>
      <c r="U75" s="447">
        <f>SUM(CA62:CB74)</f>
        <v>11</v>
      </c>
      <c r="V75" s="447"/>
      <c r="W75" s="447"/>
      <c r="X75" s="448"/>
      <c r="Y75" s="449">
        <f>U75/$CA$76*100</f>
        <v>64.705882352941174</v>
      </c>
      <c r="Z75" s="449"/>
      <c r="AA75" s="449"/>
      <c r="AB75" s="18" t="s">
        <v>32</v>
      </c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Q75" s="423" t="s">
        <v>14</v>
      </c>
      <c r="AR75" s="424"/>
      <c r="AS75" s="424"/>
      <c r="AT75" s="424"/>
      <c r="AU75" s="424"/>
      <c r="AV75" s="424"/>
      <c r="AW75" s="424"/>
      <c r="AX75" s="424"/>
      <c r="AY75" s="424"/>
      <c r="AZ75" s="424"/>
      <c r="BA75" s="424"/>
      <c r="BB75" s="425"/>
      <c r="BC75" s="430"/>
      <c r="BD75" s="419"/>
      <c r="BE75" s="419"/>
      <c r="BF75" s="419"/>
      <c r="BG75" s="419"/>
      <c r="BH75" s="419"/>
      <c r="BI75" s="419">
        <v>1</v>
      </c>
      <c r="BJ75" s="419"/>
      <c r="BK75" s="419"/>
      <c r="BL75" s="419"/>
      <c r="BM75" s="419"/>
      <c r="BN75" s="419"/>
      <c r="BO75" s="419"/>
      <c r="BP75" s="419"/>
      <c r="BQ75" s="419"/>
      <c r="BR75" s="419"/>
      <c r="BS75" s="419"/>
      <c r="BT75" s="419"/>
      <c r="BU75" s="419"/>
      <c r="BV75" s="419"/>
      <c r="BW75" s="419"/>
      <c r="BX75" s="419"/>
      <c r="BY75" s="419"/>
      <c r="BZ75" s="431"/>
      <c r="CA75" s="428">
        <f t="shared" si="1"/>
        <v>1</v>
      </c>
      <c r="CB75" s="429"/>
    </row>
    <row r="76" spans="3:80" ht="13.5" customHeight="1"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446" t="s">
        <v>14</v>
      </c>
      <c r="Q76" s="447"/>
      <c r="R76" s="447"/>
      <c r="S76" s="447"/>
      <c r="T76" s="447"/>
      <c r="U76" s="447">
        <f>CA75</f>
        <v>1</v>
      </c>
      <c r="V76" s="447"/>
      <c r="W76" s="447"/>
      <c r="X76" s="448"/>
      <c r="Y76" s="449">
        <f>U76/$CA$76*100</f>
        <v>5.8823529411764701</v>
      </c>
      <c r="Z76" s="449"/>
      <c r="AA76" s="449"/>
      <c r="AB76" s="18" t="s">
        <v>32</v>
      </c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418">
        <f>SUM(BC5:BD27,BC29:BD36,BC38:BD41,BC61:BD75)</f>
        <v>3</v>
      </c>
      <c r="BD76" s="411"/>
      <c r="BE76" s="411">
        <f>SUM(BE5:BF27,BE29:BF36,BE38:BF41,BE61:BF75)</f>
        <v>4</v>
      </c>
      <c r="BF76" s="411"/>
      <c r="BG76" s="411">
        <f>SUM(BG5:BH27,BG29:BH36,BG38:BH41,BG61:BH75)</f>
        <v>1</v>
      </c>
      <c r="BH76" s="411"/>
      <c r="BI76" s="411">
        <f>SUM(BI5:BJ27,BI29:BJ36,BI38:BJ41,BI61:BJ75)</f>
        <v>2</v>
      </c>
      <c r="BJ76" s="411"/>
      <c r="BK76" s="411">
        <f>SUM(BK5:BL27,BK29:BL36,BK38:BL41,BK61:BL75)</f>
        <v>4</v>
      </c>
      <c r="BL76" s="411"/>
      <c r="BM76" s="411">
        <f>SUM(BM5:BN27,BM29:BN36,BM38:BN41,BM61:BN75)</f>
        <v>3</v>
      </c>
      <c r="BN76" s="411"/>
      <c r="BO76" s="411">
        <f>SUM(BO5:BP27,BO29:BP36,BO38:BP41,BO61:BP75)</f>
        <v>0</v>
      </c>
      <c r="BP76" s="411"/>
      <c r="BQ76" s="411">
        <f>SUM(BQ5:BR27,BQ29:BR36,BQ38:BR41,BQ61:BR75)</f>
        <v>0</v>
      </c>
      <c r="BR76" s="411"/>
      <c r="BS76" s="411">
        <f>SUM(BS5:BT27,BS29:BT36,BS38:BT41,BS61:BT75)</f>
        <v>0</v>
      </c>
      <c r="BT76" s="411"/>
      <c r="BU76" s="411">
        <f>SUM(BU5:BV27,BU29:BV36,BU38:BV41,BU61:BV75)</f>
        <v>0</v>
      </c>
      <c r="BV76" s="411"/>
      <c r="BW76" s="411">
        <f>SUM(BW5:BX27,BW29:BX36,BW38:BX41,BW61:BX75)</f>
        <v>0</v>
      </c>
      <c r="BX76" s="411"/>
      <c r="BY76" s="411">
        <f>SUM(BY5:BZ27,BY29:BZ36,BY38:BZ41,BY61:BZ75)</f>
        <v>0</v>
      </c>
      <c r="BZ76" s="412"/>
      <c r="CA76" s="413">
        <f>SUM(CA5:CB27,CA29:CB36,CA38:CB41,CA61:CB75)</f>
        <v>17</v>
      </c>
      <c r="CB76" s="414"/>
    </row>
    <row r="77" spans="3:80" ht="13.5" customHeight="1"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</row>
    <row r="78" spans="3:80" ht="13.5" customHeight="1"/>
    <row r="79" spans="3:80" ht="13.5" customHeight="1"/>
  </sheetData>
  <mergeCells count="1820">
    <mergeCell ref="BC71:BD71"/>
    <mergeCell ref="BE71:BF71"/>
    <mergeCell ref="BG71:BH71"/>
    <mergeCell ref="BI71:BJ71"/>
    <mergeCell ref="BK71:BL71"/>
    <mergeCell ref="BI72:BJ72"/>
    <mergeCell ref="BG70:BH70"/>
    <mergeCell ref="BI70:BJ70"/>
    <mergeCell ref="BK70:BL70"/>
    <mergeCell ref="BM70:BN70"/>
    <mergeCell ref="BO70:BP70"/>
    <mergeCell ref="BQ70:BR70"/>
    <mergeCell ref="BS70:BT70"/>
    <mergeCell ref="BU70:BV70"/>
    <mergeCell ref="BW70:BX70"/>
    <mergeCell ref="BY70:BZ70"/>
    <mergeCell ref="CA70:CB70"/>
    <mergeCell ref="BG73:BH73"/>
    <mergeCell ref="BI73:BJ73"/>
    <mergeCell ref="BK73:BL73"/>
    <mergeCell ref="BM73:BN73"/>
    <mergeCell ref="BO73:BP73"/>
    <mergeCell ref="BQ73:BR73"/>
    <mergeCell ref="BS73:BT73"/>
    <mergeCell ref="BU73:BV73"/>
    <mergeCell ref="BW73:BX73"/>
    <mergeCell ref="BY73:BZ73"/>
    <mergeCell ref="CA73:CB73"/>
    <mergeCell ref="BW71:BX71"/>
    <mergeCell ref="BY71:BZ71"/>
    <mergeCell ref="CA71:CB71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BW34:BX34"/>
    <mergeCell ref="BY34:BZ34"/>
    <mergeCell ref="CA34:CB34"/>
    <mergeCell ref="BW43:BX43"/>
    <mergeCell ref="BY43:BZ43"/>
    <mergeCell ref="CA43:CB43"/>
    <mergeCell ref="BQ38:BR38"/>
    <mergeCell ref="BI38:BJ38"/>
    <mergeCell ref="BK38:BL38"/>
    <mergeCell ref="BM38:BN38"/>
    <mergeCell ref="BO38:BP38"/>
    <mergeCell ref="BS38:BT38"/>
    <mergeCell ref="BU38:BV38"/>
    <mergeCell ref="BM39:BN39"/>
    <mergeCell ref="BO39:BP39"/>
    <mergeCell ref="BQ39:BR39"/>
    <mergeCell ref="BU43:BV43"/>
    <mergeCell ref="CA39:CB39"/>
    <mergeCell ref="BI40:BJ40"/>
    <mergeCell ref="BK40:BL40"/>
    <mergeCell ref="BM40:BN40"/>
    <mergeCell ref="BO40:BP40"/>
    <mergeCell ref="C34:N34"/>
    <mergeCell ref="O34:P34"/>
    <mergeCell ref="Q34:R34"/>
    <mergeCell ref="S34:T34"/>
    <mergeCell ref="U34:V34"/>
    <mergeCell ref="W34:X34"/>
    <mergeCell ref="Y34:Z34"/>
    <mergeCell ref="AA34:AB34"/>
    <mergeCell ref="AC34:AD34"/>
    <mergeCell ref="AE34:AF34"/>
    <mergeCell ref="AG34:AH34"/>
    <mergeCell ref="AI34:AJ34"/>
    <mergeCell ref="AK34:AL34"/>
    <mergeCell ref="AM34:AN34"/>
    <mergeCell ref="AQ34:BB34"/>
    <mergeCell ref="BC34:BD34"/>
    <mergeCell ref="BE34:BF34"/>
    <mergeCell ref="O43:P43"/>
    <mergeCell ref="Q43:R43"/>
    <mergeCell ref="S43:T43"/>
    <mergeCell ref="U43:V43"/>
    <mergeCell ref="W43:X43"/>
    <mergeCell ref="Y43:Z43"/>
    <mergeCell ref="BM43:BN43"/>
    <mergeCell ref="BO43:BP43"/>
    <mergeCell ref="C38:N38"/>
    <mergeCell ref="BW33:BX33"/>
    <mergeCell ref="BY33:BZ33"/>
    <mergeCell ref="CA33:CB33"/>
    <mergeCell ref="BO24:BP24"/>
    <mergeCell ref="BQ24:BR24"/>
    <mergeCell ref="BS24:BT24"/>
    <mergeCell ref="BU24:BV24"/>
    <mergeCell ref="BW24:BX24"/>
    <mergeCell ref="BY24:BZ24"/>
    <mergeCell ref="CA24:CB24"/>
    <mergeCell ref="C33:N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AK33:AL33"/>
    <mergeCell ref="AM33:AN33"/>
    <mergeCell ref="AQ33:BB33"/>
    <mergeCell ref="BC33:BD33"/>
    <mergeCell ref="AI30:AJ30"/>
    <mergeCell ref="AK30:AL30"/>
    <mergeCell ref="BE33:BF33"/>
    <mergeCell ref="BG33:BH33"/>
    <mergeCell ref="BI33:BJ33"/>
    <mergeCell ref="BK33:BL33"/>
    <mergeCell ref="BM33:BN33"/>
    <mergeCell ref="BO33:BP33"/>
    <mergeCell ref="BW23:BX23"/>
    <mergeCell ref="BY23:BZ23"/>
    <mergeCell ref="CA23:CB23"/>
    <mergeCell ref="C24:N24"/>
    <mergeCell ref="O24:P24"/>
    <mergeCell ref="Q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Q24:BB24"/>
    <mergeCell ref="BC24:BD24"/>
    <mergeCell ref="BE24:BF24"/>
    <mergeCell ref="BG24:BH24"/>
    <mergeCell ref="Y23:Z23"/>
    <mergeCell ref="AA23:AB23"/>
    <mergeCell ref="AC23:AD23"/>
    <mergeCell ref="BQ33:BR33"/>
    <mergeCell ref="BS33:BT33"/>
    <mergeCell ref="BU33:BV33"/>
    <mergeCell ref="BG23:BH23"/>
    <mergeCell ref="BI23:BJ23"/>
    <mergeCell ref="BK23:BL23"/>
    <mergeCell ref="BM23:BN23"/>
    <mergeCell ref="BO23:BP23"/>
    <mergeCell ref="BQ23:BR23"/>
    <mergeCell ref="BS23:BT23"/>
    <mergeCell ref="BU23:BV23"/>
    <mergeCell ref="AM25:AN25"/>
    <mergeCell ref="AQ25:BB25"/>
    <mergeCell ref="BO29:BP29"/>
    <mergeCell ref="BQ29:BR29"/>
    <mergeCell ref="BS29:BT29"/>
    <mergeCell ref="BU29:BV29"/>
    <mergeCell ref="AM29:AN29"/>
    <mergeCell ref="AQ29:BB29"/>
    <mergeCell ref="BC29:BD29"/>
    <mergeCell ref="BE29:BF29"/>
    <mergeCell ref="BG29:BH29"/>
    <mergeCell ref="BI29:BJ29"/>
    <mergeCell ref="BW22:BX22"/>
    <mergeCell ref="BY22:BZ22"/>
    <mergeCell ref="CA22:CB22"/>
    <mergeCell ref="C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G22:AH22"/>
    <mergeCell ref="AI22:AJ22"/>
    <mergeCell ref="AK22:AL22"/>
    <mergeCell ref="AM22:AN22"/>
    <mergeCell ref="AQ22:BB22"/>
    <mergeCell ref="BC22:BD22"/>
    <mergeCell ref="BI22:BJ22"/>
    <mergeCell ref="BK22:BL22"/>
    <mergeCell ref="BM22:BN22"/>
    <mergeCell ref="W23:X23"/>
    <mergeCell ref="AQ27:BB27"/>
    <mergeCell ref="BC27:BD27"/>
    <mergeCell ref="BE27:BF27"/>
    <mergeCell ref="BU27:BV27"/>
    <mergeCell ref="BO22:BP22"/>
    <mergeCell ref="BQ22:BR22"/>
    <mergeCell ref="BS22:BT22"/>
    <mergeCell ref="BU22:BV22"/>
    <mergeCell ref="BI24:BJ24"/>
    <mergeCell ref="BK24:BL24"/>
    <mergeCell ref="BM24:BN24"/>
    <mergeCell ref="BG27:BH27"/>
    <mergeCell ref="BI27:BJ27"/>
    <mergeCell ref="BK27:BL27"/>
    <mergeCell ref="BM27:BN27"/>
    <mergeCell ref="BO27:BP27"/>
    <mergeCell ref="BQ27:BR27"/>
    <mergeCell ref="BS27:BT27"/>
    <mergeCell ref="BO26:BP26"/>
    <mergeCell ref="BQ26:BR26"/>
    <mergeCell ref="BS26:BT26"/>
    <mergeCell ref="AI23:AJ23"/>
    <mergeCell ref="AK23:AL23"/>
    <mergeCell ref="AM23:AN23"/>
    <mergeCell ref="AQ23:BB23"/>
    <mergeCell ref="BC23:BD23"/>
    <mergeCell ref="BE23:BF23"/>
    <mergeCell ref="AE23:AF23"/>
    <mergeCell ref="AG23:AH23"/>
    <mergeCell ref="U45:V45"/>
    <mergeCell ref="W45:X45"/>
    <mergeCell ref="Y45:Z45"/>
    <mergeCell ref="C61:N61"/>
    <mergeCell ref="O61:P61"/>
    <mergeCell ref="Q61:R61"/>
    <mergeCell ref="S61:T61"/>
    <mergeCell ref="U61:V61"/>
    <mergeCell ref="W61:X61"/>
    <mergeCell ref="Y61:Z61"/>
    <mergeCell ref="AA61:AB61"/>
    <mergeCell ref="AC61:AD61"/>
    <mergeCell ref="AE61:AF61"/>
    <mergeCell ref="O47:P47"/>
    <mergeCell ref="Q47:R47"/>
    <mergeCell ref="S47:T47"/>
    <mergeCell ref="U47:V47"/>
    <mergeCell ref="W47:X47"/>
    <mergeCell ref="Y47:Z47"/>
    <mergeCell ref="O49:P49"/>
    <mergeCell ref="Q49:R49"/>
    <mergeCell ref="S49:T49"/>
    <mergeCell ref="U49:V49"/>
    <mergeCell ref="W49:X49"/>
    <mergeCell ref="Y49:Z49"/>
    <mergeCell ref="O51:P51"/>
    <mergeCell ref="Q51:R51"/>
    <mergeCell ref="S51:T51"/>
    <mergeCell ref="U51:V51"/>
    <mergeCell ref="W51:X51"/>
    <mergeCell ref="Y51:Z51"/>
    <mergeCell ref="AA53:AB53"/>
    <mergeCell ref="O38:P38"/>
    <mergeCell ref="Q38:R38"/>
    <mergeCell ref="S38:T38"/>
    <mergeCell ref="U38:V38"/>
    <mergeCell ref="W38:X38"/>
    <mergeCell ref="Y38:Z38"/>
    <mergeCell ref="AA38:AB38"/>
    <mergeCell ref="AC38:AD38"/>
    <mergeCell ref="AE38:AF38"/>
    <mergeCell ref="AG38:AH38"/>
    <mergeCell ref="AI38:AJ38"/>
    <mergeCell ref="AK38:AL38"/>
    <mergeCell ref="AM38:AN38"/>
    <mergeCell ref="C41:N41"/>
    <mergeCell ref="O41:P41"/>
    <mergeCell ref="Q41:R41"/>
    <mergeCell ref="S41:T41"/>
    <mergeCell ref="U41:V41"/>
    <mergeCell ref="W41:X41"/>
    <mergeCell ref="Y41:Z41"/>
    <mergeCell ref="AA41:AB41"/>
    <mergeCell ref="AC41:AD41"/>
    <mergeCell ref="AE41:AF41"/>
    <mergeCell ref="AG41:AH41"/>
    <mergeCell ref="AI41:AJ41"/>
    <mergeCell ref="AK41:AL41"/>
    <mergeCell ref="AM41:AN41"/>
    <mergeCell ref="C39:N39"/>
    <mergeCell ref="O39:P39"/>
    <mergeCell ref="Q39:R39"/>
    <mergeCell ref="C40:N40"/>
    <mergeCell ref="O40:P40"/>
    <mergeCell ref="BW38:BX38"/>
    <mergeCell ref="BY38:BZ38"/>
    <mergeCell ref="CA38:CB38"/>
    <mergeCell ref="AQ41:BB41"/>
    <mergeCell ref="BC41:BD41"/>
    <mergeCell ref="BE41:BF41"/>
    <mergeCell ref="BG41:BH41"/>
    <mergeCell ref="BI41:BJ41"/>
    <mergeCell ref="BK41:BL41"/>
    <mergeCell ref="BM41:BN41"/>
    <mergeCell ref="BO41:BP41"/>
    <mergeCell ref="BQ41:BR41"/>
    <mergeCell ref="BS41:BT41"/>
    <mergeCell ref="BU41:BV41"/>
    <mergeCell ref="BW41:BX41"/>
    <mergeCell ref="BY41:BZ41"/>
    <mergeCell ref="CA41:CB41"/>
    <mergeCell ref="AQ38:BB38"/>
    <mergeCell ref="BC38:BD38"/>
    <mergeCell ref="BE38:BF38"/>
    <mergeCell ref="BG38:BH38"/>
    <mergeCell ref="BY40:BZ40"/>
    <mergeCell ref="CA40:CB40"/>
    <mergeCell ref="BS39:BT39"/>
    <mergeCell ref="BU39:BV39"/>
    <mergeCell ref="BW39:BX39"/>
    <mergeCell ref="AQ39:BB39"/>
    <mergeCell ref="BC39:BD39"/>
    <mergeCell ref="BE39:BF39"/>
    <mergeCell ref="BG39:BH39"/>
    <mergeCell ref="BI39:BJ39"/>
    <mergeCell ref="BK39:BL39"/>
    <mergeCell ref="Q40:R40"/>
    <mergeCell ref="S40:T40"/>
    <mergeCell ref="A2:C2"/>
    <mergeCell ref="D2:E2"/>
    <mergeCell ref="F2:G2"/>
    <mergeCell ref="O4:P4"/>
    <mergeCell ref="Q4:R4"/>
    <mergeCell ref="S4:T4"/>
    <mergeCell ref="BU4:BV4"/>
    <mergeCell ref="BW4:BX4"/>
    <mergeCell ref="BY4:BZ4"/>
    <mergeCell ref="C5:N5"/>
    <mergeCell ref="O5:P5"/>
    <mergeCell ref="Q5:R5"/>
    <mergeCell ref="S5:T5"/>
    <mergeCell ref="U5:V5"/>
    <mergeCell ref="W5:X5"/>
    <mergeCell ref="Y5:Z5"/>
    <mergeCell ref="BI4:BJ4"/>
    <mergeCell ref="BK4:BL4"/>
    <mergeCell ref="BM4:BN4"/>
    <mergeCell ref="BO4:BP4"/>
    <mergeCell ref="BQ4:BR4"/>
    <mergeCell ref="BS4:BT4"/>
    <mergeCell ref="AG4:AH4"/>
    <mergeCell ref="AI4:AJ4"/>
    <mergeCell ref="AK4:AL4"/>
    <mergeCell ref="BC4:BD4"/>
    <mergeCell ref="BE4:BF4"/>
    <mergeCell ref="BG4:BH4"/>
    <mergeCell ref="U4:V4"/>
    <mergeCell ref="W4:X4"/>
    <mergeCell ref="Y4:Z4"/>
    <mergeCell ref="AA4:AB4"/>
    <mergeCell ref="AC4:AD4"/>
    <mergeCell ref="AE4:AF4"/>
    <mergeCell ref="BW5:BX5"/>
    <mergeCell ref="BY5:BZ5"/>
    <mergeCell ref="CA5:CB5"/>
    <mergeCell ref="C6:N6"/>
    <mergeCell ref="O6:P6"/>
    <mergeCell ref="Q6:R6"/>
    <mergeCell ref="S6:T6"/>
    <mergeCell ref="U6:V6"/>
    <mergeCell ref="W6:X6"/>
    <mergeCell ref="Y6:Z6"/>
    <mergeCell ref="BK5:BL5"/>
    <mergeCell ref="BM5:BN5"/>
    <mergeCell ref="BO5:BP5"/>
    <mergeCell ref="BQ5:BR5"/>
    <mergeCell ref="BS5:BT5"/>
    <mergeCell ref="BU5:BV5"/>
    <mergeCell ref="AM5:AN5"/>
    <mergeCell ref="AQ5:BB5"/>
    <mergeCell ref="BC5:BD5"/>
    <mergeCell ref="BE5:BF5"/>
    <mergeCell ref="BG5:BH5"/>
    <mergeCell ref="BI5:BJ5"/>
    <mergeCell ref="AA5:AB5"/>
    <mergeCell ref="AC5:AD5"/>
    <mergeCell ref="AE5:AF5"/>
    <mergeCell ref="AG5:AH5"/>
    <mergeCell ref="AI5:AJ5"/>
    <mergeCell ref="AK5:AL5"/>
    <mergeCell ref="BW6:BX6"/>
    <mergeCell ref="BY6:BZ6"/>
    <mergeCell ref="CA6:CB6"/>
    <mergeCell ref="C7:N7"/>
    <mergeCell ref="O7:P7"/>
    <mergeCell ref="Q7:R7"/>
    <mergeCell ref="S7:T7"/>
    <mergeCell ref="U7:V7"/>
    <mergeCell ref="W7:X7"/>
    <mergeCell ref="Y7:Z7"/>
    <mergeCell ref="BK6:BL6"/>
    <mergeCell ref="BM6:BN6"/>
    <mergeCell ref="BO6:BP6"/>
    <mergeCell ref="BQ6:BR6"/>
    <mergeCell ref="BS6:BT6"/>
    <mergeCell ref="BU6:BV6"/>
    <mergeCell ref="AM6:AN6"/>
    <mergeCell ref="AQ6:BB6"/>
    <mergeCell ref="BC6:BD6"/>
    <mergeCell ref="BE6:BF6"/>
    <mergeCell ref="BG6:BH6"/>
    <mergeCell ref="BI6:BJ6"/>
    <mergeCell ref="AA6:AB6"/>
    <mergeCell ref="AC6:AD6"/>
    <mergeCell ref="AE6:AF6"/>
    <mergeCell ref="AG6:AH6"/>
    <mergeCell ref="AI6:AJ6"/>
    <mergeCell ref="AK6:AL6"/>
    <mergeCell ref="BW7:BX7"/>
    <mergeCell ref="BY7:BZ7"/>
    <mergeCell ref="CA7:CB7"/>
    <mergeCell ref="BK7:BL7"/>
    <mergeCell ref="BM7:BN7"/>
    <mergeCell ref="BO7:BP7"/>
    <mergeCell ref="BQ7:BR7"/>
    <mergeCell ref="BS7:BT7"/>
    <mergeCell ref="BU7:BV7"/>
    <mergeCell ref="AM7:AN7"/>
    <mergeCell ref="AQ7:BB7"/>
    <mergeCell ref="BC7:BD7"/>
    <mergeCell ref="BE7:BF7"/>
    <mergeCell ref="BG7:BH7"/>
    <mergeCell ref="BI7:BJ7"/>
    <mergeCell ref="AA7:AB7"/>
    <mergeCell ref="AC7:AD7"/>
    <mergeCell ref="AE7:AF7"/>
    <mergeCell ref="AG7:AH7"/>
    <mergeCell ref="AI7:AJ7"/>
    <mergeCell ref="AK7:AL7"/>
    <mergeCell ref="BW8:BX8"/>
    <mergeCell ref="BY8:BZ8"/>
    <mergeCell ref="CA8:CB8"/>
    <mergeCell ref="O9:P9"/>
    <mergeCell ref="Q9:R9"/>
    <mergeCell ref="S9:T9"/>
    <mergeCell ref="U9:V9"/>
    <mergeCell ref="W9:X9"/>
    <mergeCell ref="Y9:Z9"/>
    <mergeCell ref="BK8:BL8"/>
    <mergeCell ref="BM8:BN8"/>
    <mergeCell ref="BO8:BP8"/>
    <mergeCell ref="BQ8:BR8"/>
    <mergeCell ref="BS8:BT8"/>
    <mergeCell ref="BU8:BV8"/>
    <mergeCell ref="AM8:AN8"/>
    <mergeCell ref="AQ8:BB8"/>
    <mergeCell ref="BC8:BD8"/>
    <mergeCell ref="BE8:BF8"/>
    <mergeCell ref="BG8:BH8"/>
    <mergeCell ref="BI8:BJ8"/>
    <mergeCell ref="AA8:AB8"/>
    <mergeCell ref="AC8:AD8"/>
    <mergeCell ref="AE8:AF8"/>
    <mergeCell ref="AG8:AH8"/>
    <mergeCell ref="AI8:AJ8"/>
    <mergeCell ref="AK8:AL8"/>
    <mergeCell ref="BW9:BX9"/>
    <mergeCell ref="BY9:BZ9"/>
    <mergeCell ref="CA9:CB9"/>
    <mergeCell ref="O8:P8"/>
    <mergeCell ref="Q8:R8"/>
    <mergeCell ref="C8:N8"/>
    <mergeCell ref="O10:P10"/>
    <mergeCell ref="Q10:R10"/>
    <mergeCell ref="S10:T10"/>
    <mergeCell ref="U10:V10"/>
    <mergeCell ref="W10:X10"/>
    <mergeCell ref="Y10:Z10"/>
    <mergeCell ref="BK9:BL9"/>
    <mergeCell ref="BM9:BN9"/>
    <mergeCell ref="BO9:BP9"/>
    <mergeCell ref="BQ9:BR9"/>
    <mergeCell ref="BS9:BT9"/>
    <mergeCell ref="BU9:BV9"/>
    <mergeCell ref="AM9:AN9"/>
    <mergeCell ref="AQ9:BB9"/>
    <mergeCell ref="BC9:BD9"/>
    <mergeCell ref="BE9:BF9"/>
    <mergeCell ref="BG9:BH9"/>
    <mergeCell ref="BI9:BJ9"/>
    <mergeCell ref="AA9:AB9"/>
    <mergeCell ref="AC9:AD9"/>
    <mergeCell ref="AE9:AF9"/>
    <mergeCell ref="AG9:AH9"/>
    <mergeCell ref="AI9:AJ9"/>
    <mergeCell ref="AK9:AL9"/>
    <mergeCell ref="S8:T8"/>
    <mergeCell ref="U8:V8"/>
    <mergeCell ref="W8:X8"/>
    <mergeCell ref="Y8:Z8"/>
    <mergeCell ref="BW10:BX10"/>
    <mergeCell ref="BY10:BZ10"/>
    <mergeCell ref="CA10:CB10"/>
    <mergeCell ref="C9:N9"/>
    <mergeCell ref="O11:P11"/>
    <mergeCell ref="Q11:R11"/>
    <mergeCell ref="S11:T11"/>
    <mergeCell ref="U11:V11"/>
    <mergeCell ref="W11:X11"/>
    <mergeCell ref="Y11:Z11"/>
    <mergeCell ref="BK10:BL10"/>
    <mergeCell ref="BM10:BN10"/>
    <mergeCell ref="BO10:BP10"/>
    <mergeCell ref="BQ10:BR10"/>
    <mergeCell ref="BS10:BT10"/>
    <mergeCell ref="BU10:BV10"/>
    <mergeCell ref="AM10:AN10"/>
    <mergeCell ref="AQ10:BB10"/>
    <mergeCell ref="BC10:BD10"/>
    <mergeCell ref="BE10:BF10"/>
    <mergeCell ref="BG10:BH10"/>
    <mergeCell ref="BI10:BJ10"/>
    <mergeCell ref="AA10:AB10"/>
    <mergeCell ref="AC10:AD10"/>
    <mergeCell ref="AE10:AF10"/>
    <mergeCell ref="AG10:AH10"/>
    <mergeCell ref="AI10:AJ10"/>
    <mergeCell ref="AK10:AL10"/>
    <mergeCell ref="BW11:BX11"/>
    <mergeCell ref="BY11:BZ11"/>
    <mergeCell ref="CA11:CB11"/>
    <mergeCell ref="C10:N10"/>
    <mergeCell ref="O12:P12"/>
    <mergeCell ref="Q12:R12"/>
    <mergeCell ref="S12:T12"/>
    <mergeCell ref="U12:V12"/>
    <mergeCell ref="W12:X12"/>
    <mergeCell ref="Y12:Z12"/>
    <mergeCell ref="BK11:BL11"/>
    <mergeCell ref="BM11:BN11"/>
    <mergeCell ref="BO11:BP11"/>
    <mergeCell ref="BQ11:BR11"/>
    <mergeCell ref="BS11:BT11"/>
    <mergeCell ref="BU11:BV11"/>
    <mergeCell ref="AM11:AN11"/>
    <mergeCell ref="AQ11:BB11"/>
    <mergeCell ref="BC11:BD11"/>
    <mergeCell ref="BE11:BF11"/>
    <mergeCell ref="BG11:BH11"/>
    <mergeCell ref="BI11:BJ11"/>
    <mergeCell ref="AA11:AB11"/>
    <mergeCell ref="AC11:AD11"/>
    <mergeCell ref="AE11:AF11"/>
    <mergeCell ref="AG11:AH11"/>
    <mergeCell ref="AI11:AJ11"/>
    <mergeCell ref="AK11:AL11"/>
    <mergeCell ref="BW12:BX12"/>
    <mergeCell ref="BY12:BZ12"/>
    <mergeCell ref="CA12:CB12"/>
    <mergeCell ref="C11:N11"/>
    <mergeCell ref="O13:P13"/>
    <mergeCell ref="Q13:R13"/>
    <mergeCell ref="S13:T13"/>
    <mergeCell ref="U13:V13"/>
    <mergeCell ref="W13:X13"/>
    <mergeCell ref="Y13:Z13"/>
    <mergeCell ref="BK12:BL12"/>
    <mergeCell ref="BM12:BN12"/>
    <mergeCell ref="BO12:BP12"/>
    <mergeCell ref="BQ12:BR12"/>
    <mergeCell ref="BS12:BT12"/>
    <mergeCell ref="BU12:BV12"/>
    <mergeCell ref="AM12:AN12"/>
    <mergeCell ref="AQ12:BB12"/>
    <mergeCell ref="BC12:BD12"/>
    <mergeCell ref="BE12:BF12"/>
    <mergeCell ref="BG12:BH12"/>
    <mergeCell ref="BI12:BJ12"/>
    <mergeCell ref="AA12:AB12"/>
    <mergeCell ref="AC12:AD12"/>
    <mergeCell ref="AE12:AF12"/>
    <mergeCell ref="AG12:AH12"/>
    <mergeCell ref="AI12:AJ12"/>
    <mergeCell ref="AK12:AL12"/>
    <mergeCell ref="BW13:BX13"/>
    <mergeCell ref="BY13:BZ13"/>
    <mergeCell ref="CA13:CB13"/>
    <mergeCell ref="C12:N12"/>
    <mergeCell ref="Q14:R14"/>
    <mergeCell ref="S14:T14"/>
    <mergeCell ref="U14:V14"/>
    <mergeCell ref="W14:X14"/>
    <mergeCell ref="Y14:Z14"/>
    <mergeCell ref="BK13:BL13"/>
    <mergeCell ref="BM13:BN13"/>
    <mergeCell ref="BO13:BP13"/>
    <mergeCell ref="BQ13:BR13"/>
    <mergeCell ref="BS13:BT13"/>
    <mergeCell ref="BU13:BV13"/>
    <mergeCell ref="AM13:AN13"/>
    <mergeCell ref="AQ13:BB13"/>
    <mergeCell ref="BC13:BD13"/>
    <mergeCell ref="BE13:BF13"/>
    <mergeCell ref="BG13:BH13"/>
    <mergeCell ref="BI13:BJ13"/>
    <mergeCell ref="AA13:AB13"/>
    <mergeCell ref="AC13:AD13"/>
    <mergeCell ref="AE13:AF13"/>
    <mergeCell ref="AG13:AH13"/>
    <mergeCell ref="AI13:AJ13"/>
    <mergeCell ref="AK13:AL13"/>
    <mergeCell ref="BW14:BX14"/>
    <mergeCell ref="BY14:BZ14"/>
    <mergeCell ref="CA14:CB14"/>
    <mergeCell ref="C13:N13"/>
    <mergeCell ref="Q15:R15"/>
    <mergeCell ref="S15:T15"/>
    <mergeCell ref="U15:V15"/>
    <mergeCell ref="W15:X15"/>
    <mergeCell ref="Y15:Z15"/>
    <mergeCell ref="BK14:BL14"/>
    <mergeCell ref="BM14:BN14"/>
    <mergeCell ref="BO14:BP14"/>
    <mergeCell ref="BQ14:BR14"/>
    <mergeCell ref="BS14:BT14"/>
    <mergeCell ref="BU14:BV14"/>
    <mergeCell ref="AM14:AN14"/>
    <mergeCell ref="AQ14:BB14"/>
    <mergeCell ref="BC14:BD14"/>
    <mergeCell ref="BE14:BF14"/>
    <mergeCell ref="BG14:BH14"/>
    <mergeCell ref="BI14:BJ14"/>
    <mergeCell ref="AA14:AB14"/>
    <mergeCell ref="AC14:AD14"/>
    <mergeCell ref="AE14:AF14"/>
    <mergeCell ref="AG14:AH14"/>
    <mergeCell ref="AI14:AJ14"/>
    <mergeCell ref="AK14:AL14"/>
    <mergeCell ref="BW15:BX15"/>
    <mergeCell ref="BY15:BZ15"/>
    <mergeCell ref="CA15:CB15"/>
    <mergeCell ref="C14:N14"/>
    <mergeCell ref="O14:P14"/>
    <mergeCell ref="AI16:AJ16"/>
    <mergeCell ref="AK16:AL16"/>
    <mergeCell ref="BW17:BX17"/>
    <mergeCell ref="BY17:BZ17"/>
    <mergeCell ref="CA17:CB17"/>
    <mergeCell ref="C16:N16"/>
    <mergeCell ref="O16:P16"/>
    <mergeCell ref="Q16:R16"/>
    <mergeCell ref="S16:T16"/>
    <mergeCell ref="U16:V16"/>
    <mergeCell ref="W16:X16"/>
    <mergeCell ref="Y16:Z16"/>
    <mergeCell ref="BK15:BL15"/>
    <mergeCell ref="BM15:BN15"/>
    <mergeCell ref="BO15:BP15"/>
    <mergeCell ref="BQ15:BR15"/>
    <mergeCell ref="BS15:BT15"/>
    <mergeCell ref="BU15:BV15"/>
    <mergeCell ref="AM15:AN15"/>
    <mergeCell ref="AQ15:BB15"/>
    <mergeCell ref="BC15:BD15"/>
    <mergeCell ref="BE15:BF15"/>
    <mergeCell ref="BG15:BH15"/>
    <mergeCell ref="BI15:BJ15"/>
    <mergeCell ref="AA15:AB15"/>
    <mergeCell ref="AC15:AD15"/>
    <mergeCell ref="AE15:AF15"/>
    <mergeCell ref="AG15:AH15"/>
    <mergeCell ref="AI15:AJ15"/>
    <mergeCell ref="AK15:AL15"/>
    <mergeCell ref="C15:N15"/>
    <mergeCell ref="O15:P15"/>
    <mergeCell ref="BG19:BH19"/>
    <mergeCell ref="BI19:BJ19"/>
    <mergeCell ref="BK19:BL19"/>
    <mergeCell ref="BM19:BN19"/>
    <mergeCell ref="BS19:BT19"/>
    <mergeCell ref="BU19:BV19"/>
    <mergeCell ref="BW16:BX16"/>
    <mergeCell ref="BY16:BZ16"/>
    <mergeCell ref="CA16:CB16"/>
    <mergeCell ref="C17:N17"/>
    <mergeCell ref="O17:P17"/>
    <mergeCell ref="Q17:R17"/>
    <mergeCell ref="S17:T17"/>
    <mergeCell ref="U17:V17"/>
    <mergeCell ref="W17:X17"/>
    <mergeCell ref="Y17:Z17"/>
    <mergeCell ref="BK16:BL16"/>
    <mergeCell ref="BM16:BN16"/>
    <mergeCell ref="BO16:BP16"/>
    <mergeCell ref="BQ16:BR16"/>
    <mergeCell ref="BS16:BT16"/>
    <mergeCell ref="BU16:BV16"/>
    <mergeCell ref="AM16:AN16"/>
    <mergeCell ref="AQ16:BB16"/>
    <mergeCell ref="BC16:BD16"/>
    <mergeCell ref="BE16:BF16"/>
    <mergeCell ref="BG16:BH16"/>
    <mergeCell ref="BI16:BJ16"/>
    <mergeCell ref="AA16:AB16"/>
    <mergeCell ref="AC16:AD16"/>
    <mergeCell ref="AE16:AF16"/>
    <mergeCell ref="AG16:AH16"/>
    <mergeCell ref="BK17:BL17"/>
    <mergeCell ref="BM17:BN17"/>
    <mergeCell ref="BO17:BP17"/>
    <mergeCell ref="BQ17:BR17"/>
    <mergeCell ref="BS17:BT17"/>
    <mergeCell ref="BU17:BV17"/>
    <mergeCell ref="AM17:AN17"/>
    <mergeCell ref="AQ17:BB17"/>
    <mergeCell ref="BC17:BD17"/>
    <mergeCell ref="BE17:BF17"/>
    <mergeCell ref="BG17:BH17"/>
    <mergeCell ref="BI17:BJ17"/>
    <mergeCell ref="AA17:AB17"/>
    <mergeCell ref="AC17:AD17"/>
    <mergeCell ref="AE17:AF17"/>
    <mergeCell ref="AG17:AH17"/>
    <mergeCell ref="AI17:AJ17"/>
    <mergeCell ref="AK17:AL17"/>
    <mergeCell ref="BW29:BX29"/>
    <mergeCell ref="BY29:BZ29"/>
    <mergeCell ref="CA29:CB29"/>
    <mergeCell ref="C21:N21"/>
    <mergeCell ref="O21:P21"/>
    <mergeCell ref="Q21:R21"/>
    <mergeCell ref="S21:T21"/>
    <mergeCell ref="U21:V21"/>
    <mergeCell ref="W21:X21"/>
    <mergeCell ref="Y21:Z21"/>
    <mergeCell ref="C29:N29"/>
    <mergeCell ref="O29:P29"/>
    <mergeCell ref="Q29:R29"/>
    <mergeCell ref="S29:T29"/>
    <mergeCell ref="U29:V29"/>
    <mergeCell ref="BW27:BX27"/>
    <mergeCell ref="BY27:BZ27"/>
    <mergeCell ref="CA27:CB27"/>
    <mergeCell ref="C27:N27"/>
    <mergeCell ref="O27:P27"/>
    <mergeCell ref="BK21:BL21"/>
    <mergeCell ref="BM21:BN21"/>
    <mergeCell ref="BO21:BP21"/>
    <mergeCell ref="BQ21:BR21"/>
    <mergeCell ref="BS21:BT21"/>
    <mergeCell ref="BU21:BV21"/>
    <mergeCell ref="AM21:AN21"/>
    <mergeCell ref="AQ21:BB21"/>
    <mergeCell ref="BC21:BD21"/>
    <mergeCell ref="Q27:R27"/>
    <mergeCell ref="S27:T27"/>
    <mergeCell ref="U27:V27"/>
    <mergeCell ref="BI21:BJ21"/>
    <mergeCell ref="AA21:AB21"/>
    <mergeCell ref="AC21:AD21"/>
    <mergeCell ref="AE21:AF21"/>
    <mergeCell ref="AG21:AH21"/>
    <mergeCell ref="AI21:AJ21"/>
    <mergeCell ref="AK21:AL21"/>
    <mergeCell ref="O30:P30"/>
    <mergeCell ref="Q30:R30"/>
    <mergeCell ref="S30:T30"/>
    <mergeCell ref="U30:V30"/>
    <mergeCell ref="W30:X30"/>
    <mergeCell ref="Y30:Z30"/>
    <mergeCell ref="BK29:BL29"/>
    <mergeCell ref="BM29:BN29"/>
    <mergeCell ref="BI26:BJ26"/>
    <mergeCell ref="BK26:BL26"/>
    <mergeCell ref="BM26:BN26"/>
    <mergeCell ref="BC25:BD25"/>
    <mergeCell ref="BE25:BF25"/>
    <mergeCell ref="BG26:BH26"/>
    <mergeCell ref="W27:X27"/>
    <mergeCell ref="Y27:Z27"/>
    <mergeCell ref="AA27:AB27"/>
    <mergeCell ref="AC27:AD27"/>
    <mergeCell ref="AE27:AF27"/>
    <mergeCell ref="AG27:AH27"/>
    <mergeCell ref="AI27:AJ27"/>
    <mergeCell ref="AK27:AL27"/>
    <mergeCell ref="AM27:AN27"/>
    <mergeCell ref="BE22:BF22"/>
    <mergeCell ref="BG22:BH22"/>
    <mergeCell ref="AA29:AB29"/>
    <mergeCell ref="AC29:AD29"/>
    <mergeCell ref="AE29:AF29"/>
    <mergeCell ref="AG29:AH29"/>
    <mergeCell ref="AI29:AJ29"/>
    <mergeCell ref="AK29:AL29"/>
    <mergeCell ref="W29:X29"/>
    <mergeCell ref="Y29:Z29"/>
    <mergeCell ref="CA30:CB30"/>
    <mergeCell ref="C31:N31"/>
    <mergeCell ref="O31:P31"/>
    <mergeCell ref="Q31:R31"/>
    <mergeCell ref="S31:T31"/>
    <mergeCell ref="U31:V31"/>
    <mergeCell ref="W31:X31"/>
    <mergeCell ref="Y31:Z31"/>
    <mergeCell ref="BK30:BL30"/>
    <mergeCell ref="BM30:BN30"/>
    <mergeCell ref="BO30:BP30"/>
    <mergeCell ref="BQ30:BR30"/>
    <mergeCell ref="BS30:BT30"/>
    <mergeCell ref="BU30:BV30"/>
    <mergeCell ref="AM30:AN30"/>
    <mergeCell ref="AQ30:BB30"/>
    <mergeCell ref="BC30:BD30"/>
    <mergeCell ref="BE30:BF30"/>
    <mergeCell ref="BG30:BH30"/>
    <mergeCell ref="BI30:BJ30"/>
    <mergeCell ref="AA30:AB30"/>
    <mergeCell ref="AC30:AD30"/>
    <mergeCell ref="AE30:AF30"/>
    <mergeCell ref="AG30:AH30"/>
    <mergeCell ref="BW31:BX31"/>
    <mergeCell ref="BY31:BZ31"/>
    <mergeCell ref="CA31:CB31"/>
    <mergeCell ref="C30:N30"/>
    <mergeCell ref="CA32:CB32"/>
    <mergeCell ref="C36:N36"/>
    <mergeCell ref="O36:P36"/>
    <mergeCell ref="Q36:R36"/>
    <mergeCell ref="S36:T36"/>
    <mergeCell ref="U36:V36"/>
    <mergeCell ref="W36:X36"/>
    <mergeCell ref="Y36:Z36"/>
    <mergeCell ref="BK32:BL32"/>
    <mergeCell ref="BM32:BN32"/>
    <mergeCell ref="BO32:BP32"/>
    <mergeCell ref="BQ32:BR32"/>
    <mergeCell ref="BS32:BT32"/>
    <mergeCell ref="BU32:BV32"/>
    <mergeCell ref="AM32:AN32"/>
    <mergeCell ref="AQ32:BB32"/>
    <mergeCell ref="BC32:BD32"/>
    <mergeCell ref="BE32:BF32"/>
    <mergeCell ref="BG32:BH32"/>
    <mergeCell ref="BI32:BJ32"/>
    <mergeCell ref="AA32:AB32"/>
    <mergeCell ref="AC32:AD32"/>
    <mergeCell ref="AE32:AF32"/>
    <mergeCell ref="AG32:AH32"/>
    <mergeCell ref="AI32:AJ32"/>
    <mergeCell ref="AK32:AL32"/>
    <mergeCell ref="BW36:BX36"/>
    <mergeCell ref="BY36:BZ36"/>
    <mergeCell ref="CA36:CB36"/>
    <mergeCell ref="C32:N32"/>
    <mergeCell ref="O32:P32"/>
    <mergeCell ref="Q32:R32"/>
    <mergeCell ref="AM43:AN43"/>
    <mergeCell ref="AQ43:BB43"/>
    <mergeCell ref="BC43:BD43"/>
    <mergeCell ref="BE43:BF43"/>
    <mergeCell ref="BG43:BH43"/>
    <mergeCell ref="BI43:BJ43"/>
    <mergeCell ref="AA43:AB43"/>
    <mergeCell ref="AC43:AD43"/>
    <mergeCell ref="AE43:AF43"/>
    <mergeCell ref="AG43:AH43"/>
    <mergeCell ref="AI43:AJ43"/>
    <mergeCell ref="AK43:AL43"/>
    <mergeCell ref="BW45:BX45"/>
    <mergeCell ref="BY45:BZ45"/>
    <mergeCell ref="BK36:BL36"/>
    <mergeCell ref="BM36:BN36"/>
    <mergeCell ref="BO36:BP36"/>
    <mergeCell ref="BQ36:BR36"/>
    <mergeCell ref="BS36:BT36"/>
    <mergeCell ref="BU36:BV36"/>
    <mergeCell ref="AM36:AN36"/>
    <mergeCell ref="AQ36:BB36"/>
    <mergeCell ref="BC36:BD36"/>
    <mergeCell ref="BE36:BF36"/>
    <mergeCell ref="BG36:BH36"/>
    <mergeCell ref="BI36:BJ36"/>
    <mergeCell ref="AA36:AB36"/>
    <mergeCell ref="AC36:AD36"/>
    <mergeCell ref="CA45:CB45"/>
    <mergeCell ref="C43:N43"/>
    <mergeCell ref="O46:P46"/>
    <mergeCell ref="Q46:R46"/>
    <mergeCell ref="S46:T46"/>
    <mergeCell ref="U46:V46"/>
    <mergeCell ref="W46:X46"/>
    <mergeCell ref="Y46:Z46"/>
    <mergeCell ref="BK45:BL45"/>
    <mergeCell ref="BM45:BN45"/>
    <mergeCell ref="BO45:BP45"/>
    <mergeCell ref="BQ45:BR45"/>
    <mergeCell ref="BS45:BT45"/>
    <mergeCell ref="BU45:BV45"/>
    <mergeCell ref="AM45:AN45"/>
    <mergeCell ref="AQ45:BB45"/>
    <mergeCell ref="BC45:BD45"/>
    <mergeCell ref="BE45:BF45"/>
    <mergeCell ref="BG45:BH45"/>
    <mergeCell ref="BI45:BJ45"/>
    <mergeCell ref="AA45:AB45"/>
    <mergeCell ref="AC45:AD45"/>
    <mergeCell ref="AE45:AF45"/>
    <mergeCell ref="AG45:AH45"/>
    <mergeCell ref="AI45:AJ45"/>
    <mergeCell ref="AK45:AL45"/>
    <mergeCell ref="BW46:BX46"/>
    <mergeCell ref="BY46:BZ46"/>
    <mergeCell ref="C45:N45"/>
    <mergeCell ref="O45:P45"/>
    <mergeCell ref="Q45:R45"/>
    <mergeCell ref="S45:T45"/>
    <mergeCell ref="CA46:CB46"/>
    <mergeCell ref="BK43:BL43"/>
    <mergeCell ref="BQ43:BR43"/>
    <mergeCell ref="BS43:BT43"/>
    <mergeCell ref="BK46:BL46"/>
    <mergeCell ref="BM46:BN46"/>
    <mergeCell ref="BO46:BP46"/>
    <mergeCell ref="BQ46:BR46"/>
    <mergeCell ref="BS46:BT46"/>
    <mergeCell ref="BU46:BV46"/>
    <mergeCell ref="AM46:AN46"/>
    <mergeCell ref="AQ46:BB46"/>
    <mergeCell ref="BC46:BD46"/>
    <mergeCell ref="BE46:BF46"/>
    <mergeCell ref="BG46:BH46"/>
    <mergeCell ref="BI46:BJ46"/>
    <mergeCell ref="AA46:AB46"/>
    <mergeCell ref="AC46:AD46"/>
    <mergeCell ref="AE46:AF46"/>
    <mergeCell ref="AG46:AH46"/>
    <mergeCell ref="AI46:AJ46"/>
    <mergeCell ref="AK46:AL46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W44:BX44"/>
    <mergeCell ref="BY44:BZ44"/>
    <mergeCell ref="BW47:BX47"/>
    <mergeCell ref="BY47:BZ47"/>
    <mergeCell ref="CA47:CB47"/>
    <mergeCell ref="C46:N46"/>
    <mergeCell ref="O48:P48"/>
    <mergeCell ref="Q48:R48"/>
    <mergeCell ref="S48:T48"/>
    <mergeCell ref="U48:V48"/>
    <mergeCell ref="W48:X48"/>
    <mergeCell ref="Y48:Z48"/>
    <mergeCell ref="BK47:BL47"/>
    <mergeCell ref="BM47:BN47"/>
    <mergeCell ref="BO47:BP47"/>
    <mergeCell ref="BQ47:BR47"/>
    <mergeCell ref="BS47:BT47"/>
    <mergeCell ref="BU47:BV47"/>
    <mergeCell ref="AM47:AN47"/>
    <mergeCell ref="AQ47:BB47"/>
    <mergeCell ref="BC47:BD47"/>
    <mergeCell ref="BE47:BF47"/>
    <mergeCell ref="BG47:BH47"/>
    <mergeCell ref="BI47:BJ47"/>
    <mergeCell ref="AA47:AB47"/>
    <mergeCell ref="AC47:AD47"/>
    <mergeCell ref="AE47:AF47"/>
    <mergeCell ref="AG47:AH47"/>
    <mergeCell ref="AI47:AJ47"/>
    <mergeCell ref="AK47:AL47"/>
    <mergeCell ref="BW48:BX48"/>
    <mergeCell ref="BY48:BZ48"/>
    <mergeCell ref="CA48:CB48"/>
    <mergeCell ref="C47:N47"/>
    <mergeCell ref="BK48:BL48"/>
    <mergeCell ref="BM48:BN48"/>
    <mergeCell ref="BO48:BP48"/>
    <mergeCell ref="BQ48:BR48"/>
    <mergeCell ref="BS48:BT48"/>
    <mergeCell ref="BU48:BV48"/>
    <mergeCell ref="AM48:AN48"/>
    <mergeCell ref="AQ48:BB48"/>
    <mergeCell ref="BC48:BD48"/>
    <mergeCell ref="BE48:BF48"/>
    <mergeCell ref="BG48:BH48"/>
    <mergeCell ref="BI48:BJ48"/>
    <mergeCell ref="AA48:AB48"/>
    <mergeCell ref="AC48:AD48"/>
    <mergeCell ref="AE48:AF48"/>
    <mergeCell ref="AG48:AH48"/>
    <mergeCell ref="AI48:AJ48"/>
    <mergeCell ref="AK48:AL48"/>
    <mergeCell ref="BW49:BX49"/>
    <mergeCell ref="BY49:BZ49"/>
    <mergeCell ref="CA49:CB49"/>
    <mergeCell ref="C48:N48"/>
    <mergeCell ref="O50:P50"/>
    <mergeCell ref="Q50:R50"/>
    <mergeCell ref="S50:T50"/>
    <mergeCell ref="U50:V50"/>
    <mergeCell ref="W50:X50"/>
    <mergeCell ref="Y50:Z50"/>
    <mergeCell ref="BK49:BL49"/>
    <mergeCell ref="BM49:BN49"/>
    <mergeCell ref="BO49:BP49"/>
    <mergeCell ref="BQ49:BR49"/>
    <mergeCell ref="BS49:BT49"/>
    <mergeCell ref="BU49:BV49"/>
    <mergeCell ref="AM49:AN49"/>
    <mergeCell ref="AQ49:BB49"/>
    <mergeCell ref="BC49:BD49"/>
    <mergeCell ref="BE49:BF49"/>
    <mergeCell ref="BG49:BH49"/>
    <mergeCell ref="BI49:BJ49"/>
    <mergeCell ref="AA49:AB49"/>
    <mergeCell ref="AC49:AD49"/>
    <mergeCell ref="AE49:AF49"/>
    <mergeCell ref="AG49:AH49"/>
    <mergeCell ref="AI49:AJ49"/>
    <mergeCell ref="AK49:AL49"/>
    <mergeCell ref="BW50:BX50"/>
    <mergeCell ref="BY50:BZ50"/>
    <mergeCell ref="CA50:CB50"/>
    <mergeCell ref="C49:N49"/>
    <mergeCell ref="BK50:BL50"/>
    <mergeCell ref="BM50:BN50"/>
    <mergeCell ref="BO50:BP50"/>
    <mergeCell ref="BQ50:BR50"/>
    <mergeCell ref="BS50:BT50"/>
    <mergeCell ref="BU50:BV50"/>
    <mergeCell ref="AM50:AN50"/>
    <mergeCell ref="AQ50:BB50"/>
    <mergeCell ref="BC50:BD50"/>
    <mergeCell ref="BE50:BF50"/>
    <mergeCell ref="BG50:BH50"/>
    <mergeCell ref="BI50:BJ50"/>
    <mergeCell ref="AA50:AB50"/>
    <mergeCell ref="AC50:AD50"/>
    <mergeCell ref="AE50:AF50"/>
    <mergeCell ref="AG50:AH50"/>
    <mergeCell ref="AI50:AJ50"/>
    <mergeCell ref="AK50:AL50"/>
    <mergeCell ref="BW51:BX51"/>
    <mergeCell ref="BY51:BZ51"/>
    <mergeCell ref="CA51:CB51"/>
    <mergeCell ref="C50:N50"/>
    <mergeCell ref="O52:P52"/>
    <mergeCell ref="Q52:R52"/>
    <mergeCell ref="S52:T52"/>
    <mergeCell ref="U52:V52"/>
    <mergeCell ref="W52:X52"/>
    <mergeCell ref="Y52:Z52"/>
    <mergeCell ref="BK51:BL51"/>
    <mergeCell ref="BM51:BN51"/>
    <mergeCell ref="BO51:BP51"/>
    <mergeCell ref="BQ51:BR51"/>
    <mergeCell ref="BS51:BT51"/>
    <mergeCell ref="BU51:BV51"/>
    <mergeCell ref="AM51:AN51"/>
    <mergeCell ref="AQ51:BB51"/>
    <mergeCell ref="BC51:BD51"/>
    <mergeCell ref="BE51:BF51"/>
    <mergeCell ref="BG51:BH51"/>
    <mergeCell ref="BI51:BJ51"/>
    <mergeCell ref="AA51:AB51"/>
    <mergeCell ref="AC51:AD51"/>
    <mergeCell ref="AE51:AF51"/>
    <mergeCell ref="AG51:AH51"/>
    <mergeCell ref="AI51:AJ51"/>
    <mergeCell ref="AK51:AL51"/>
    <mergeCell ref="BW52:BX52"/>
    <mergeCell ref="BY52:BZ52"/>
    <mergeCell ref="CA52:CB52"/>
    <mergeCell ref="C51:N51"/>
    <mergeCell ref="BK52:BL52"/>
    <mergeCell ref="BM52:BN52"/>
    <mergeCell ref="BO52:BP52"/>
    <mergeCell ref="BQ52:BR52"/>
    <mergeCell ref="BS52:BT52"/>
    <mergeCell ref="BU52:BV52"/>
    <mergeCell ref="AM52:AN52"/>
    <mergeCell ref="AQ52:BB52"/>
    <mergeCell ref="BC52:BD52"/>
    <mergeCell ref="BE52:BF52"/>
    <mergeCell ref="BG52:BH52"/>
    <mergeCell ref="BI52:BJ52"/>
    <mergeCell ref="AA52:AB52"/>
    <mergeCell ref="AC52:AD52"/>
    <mergeCell ref="AE52:AF52"/>
    <mergeCell ref="AG52:AH52"/>
    <mergeCell ref="AI52:AJ52"/>
    <mergeCell ref="AK52:AL52"/>
    <mergeCell ref="AC53:AD53"/>
    <mergeCell ref="AE53:AF53"/>
    <mergeCell ref="AG53:AH53"/>
    <mergeCell ref="AI53:AJ53"/>
    <mergeCell ref="AK53:AL53"/>
    <mergeCell ref="C54:N54"/>
    <mergeCell ref="O54:P54"/>
    <mergeCell ref="Q54:R54"/>
    <mergeCell ref="S54:T54"/>
    <mergeCell ref="BK54:BL54"/>
    <mergeCell ref="BW54:BX54"/>
    <mergeCell ref="BY54:BZ54"/>
    <mergeCell ref="CA54:CB54"/>
    <mergeCell ref="C53:N53"/>
    <mergeCell ref="O53:P53"/>
    <mergeCell ref="Q53:R53"/>
    <mergeCell ref="S53:T53"/>
    <mergeCell ref="U53:V53"/>
    <mergeCell ref="W53:X53"/>
    <mergeCell ref="Y53:Z53"/>
    <mergeCell ref="BQ54:BR54"/>
    <mergeCell ref="BS54:BT54"/>
    <mergeCell ref="BU54:BV54"/>
    <mergeCell ref="AM54:AN54"/>
    <mergeCell ref="AQ54:BB54"/>
    <mergeCell ref="BC54:BD54"/>
    <mergeCell ref="BE54:BF54"/>
    <mergeCell ref="BG54:BH54"/>
    <mergeCell ref="BI54:BJ54"/>
    <mergeCell ref="AA54:AB54"/>
    <mergeCell ref="AC54:AD54"/>
    <mergeCell ref="AE54:AF54"/>
    <mergeCell ref="AG61:AH61"/>
    <mergeCell ref="AI61:AJ61"/>
    <mergeCell ref="AK61:AL61"/>
    <mergeCell ref="AM61:AN61"/>
    <mergeCell ref="BC65:BD65"/>
    <mergeCell ref="BM64:BN64"/>
    <mergeCell ref="BO64:BP64"/>
    <mergeCell ref="BQ64:BR64"/>
    <mergeCell ref="BS64:BT64"/>
    <mergeCell ref="BU64:BV64"/>
    <mergeCell ref="AM56:AN56"/>
    <mergeCell ref="BW55:BX55"/>
    <mergeCell ref="BY55:BZ55"/>
    <mergeCell ref="BW53:BX53"/>
    <mergeCell ref="BY53:BZ53"/>
    <mergeCell ref="CA53:CB53"/>
    <mergeCell ref="C52:N52"/>
    <mergeCell ref="U54:V54"/>
    <mergeCell ref="W54:X54"/>
    <mergeCell ref="Y54:Z54"/>
    <mergeCell ref="BK53:BL53"/>
    <mergeCell ref="BM53:BN53"/>
    <mergeCell ref="BO53:BP53"/>
    <mergeCell ref="BQ53:BR53"/>
    <mergeCell ref="BS53:BT53"/>
    <mergeCell ref="BU53:BV53"/>
    <mergeCell ref="AM53:AN53"/>
    <mergeCell ref="AQ53:BB53"/>
    <mergeCell ref="BC53:BD53"/>
    <mergeCell ref="BE53:BF53"/>
    <mergeCell ref="BG53:BH53"/>
    <mergeCell ref="BI53:BJ53"/>
    <mergeCell ref="AG54:AH54"/>
    <mergeCell ref="AI54:AJ54"/>
    <mergeCell ref="AK54:AL54"/>
    <mergeCell ref="BM54:BN54"/>
    <mergeCell ref="BO54:BP54"/>
    <mergeCell ref="BY61:BZ61"/>
    <mergeCell ref="CA61:CB61"/>
    <mergeCell ref="BU60:BV60"/>
    <mergeCell ref="AQ64:BB64"/>
    <mergeCell ref="BC64:BD64"/>
    <mergeCell ref="CA55:CB55"/>
    <mergeCell ref="O65:P65"/>
    <mergeCell ref="Q65:R65"/>
    <mergeCell ref="S65:T65"/>
    <mergeCell ref="U65:V65"/>
    <mergeCell ref="W65:X65"/>
    <mergeCell ref="Y65:Z65"/>
    <mergeCell ref="AA65:AB65"/>
    <mergeCell ref="BK55:BL55"/>
    <mergeCell ref="BM55:BN55"/>
    <mergeCell ref="BO55:BP55"/>
    <mergeCell ref="BQ55:BR55"/>
    <mergeCell ref="BS55:BT55"/>
    <mergeCell ref="BU55:BV55"/>
    <mergeCell ref="AM64:AN64"/>
    <mergeCell ref="AQ55:BB55"/>
    <mergeCell ref="BC55:BD55"/>
    <mergeCell ref="BE55:BF55"/>
    <mergeCell ref="BG55:BH55"/>
    <mergeCell ref="BI55:BJ55"/>
    <mergeCell ref="AA64:AB64"/>
    <mergeCell ref="BQ60:BR60"/>
    <mergeCell ref="BW60:BX60"/>
    <mergeCell ref="BY60:BZ60"/>
    <mergeCell ref="CA60:CB60"/>
    <mergeCell ref="BY59:BZ59"/>
    <mergeCell ref="CA59:CB59"/>
    <mergeCell ref="AQ60:BB60"/>
    <mergeCell ref="BC60:BD60"/>
    <mergeCell ref="BE60:BF60"/>
    <mergeCell ref="BG60:BH60"/>
    <mergeCell ref="BI60:BJ60"/>
    <mergeCell ref="BK60:BL60"/>
    <mergeCell ref="BM60:BN60"/>
    <mergeCell ref="BO60:BP60"/>
    <mergeCell ref="BM59:BN59"/>
    <mergeCell ref="BO59:BP59"/>
    <mergeCell ref="BQ59:BR59"/>
    <mergeCell ref="BS59:BT59"/>
    <mergeCell ref="BU59:BV59"/>
    <mergeCell ref="BW59:BX59"/>
    <mergeCell ref="AQ59:BB59"/>
    <mergeCell ref="BC59:BD59"/>
    <mergeCell ref="BE59:BF59"/>
    <mergeCell ref="BG59:BH59"/>
    <mergeCell ref="BI59:BJ59"/>
    <mergeCell ref="BK59:BL59"/>
    <mergeCell ref="BS60:BT60"/>
    <mergeCell ref="AE65:AF65"/>
    <mergeCell ref="BE69:BF69"/>
    <mergeCell ref="C71:O71"/>
    <mergeCell ref="C74:G74"/>
    <mergeCell ref="H74:K74"/>
    <mergeCell ref="L74:N74"/>
    <mergeCell ref="C72:G72"/>
    <mergeCell ref="H72:K72"/>
    <mergeCell ref="L72:N72"/>
    <mergeCell ref="AQ65:BB65"/>
    <mergeCell ref="C73:G73"/>
    <mergeCell ref="H73:K73"/>
    <mergeCell ref="L73:N73"/>
    <mergeCell ref="AQ73:BB73"/>
    <mergeCell ref="P71:AB71"/>
    <mergeCell ref="C64:N64"/>
    <mergeCell ref="O64:P64"/>
    <mergeCell ref="Q64:R64"/>
    <mergeCell ref="S64:T64"/>
    <mergeCell ref="AG65:AH65"/>
    <mergeCell ref="AI65:AJ65"/>
    <mergeCell ref="AQ70:BB70"/>
    <mergeCell ref="BC70:BD70"/>
    <mergeCell ref="BE70:BF70"/>
    <mergeCell ref="AQ71:BB71"/>
    <mergeCell ref="AC64:AD64"/>
    <mergeCell ref="AE64:AF64"/>
    <mergeCell ref="AG64:AH64"/>
    <mergeCell ref="AI64:AJ64"/>
    <mergeCell ref="AK64:AL64"/>
    <mergeCell ref="BC73:BD73"/>
    <mergeCell ref="BE73:BF73"/>
    <mergeCell ref="BC75:BD75"/>
    <mergeCell ref="BM66:BN66"/>
    <mergeCell ref="BO66:BP66"/>
    <mergeCell ref="BQ66:BR66"/>
    <mergeCell ref="BS66:BT66"/>
    <mergeCell ref="BU66:BV66"/>
    <mergeCell ref="BW66:BX66"/>
    <mergeCell ref="AQ66:BB66"/>
    <mergeCell ref="BC66:BD66"/>
    <mergeCell ref="BE66:BF66"/>
    <mergeCell ref="BG66:BH66"/>
    <mergeCell ref="BI66:BJ66"/>
    <mergeCell ref="BK66:BL66"/>
    <mergeCell ref="P72:T72"/>
    <mergeCell ref="U72:X72"/>
    <mergeCell ref="Y72:AA72"/>
    <mergeCell ref="P74:T74"/>
    <mergeCell ref="U74:X74"/>
    <mergeCell ref="Y74:AA74"/>
    <mergeCell ref="AQ69:BB69"/>
    <mergeCell ref="BC69:BD69"/>
    <mergeCell ref="AQ74:BB74"/>
    <mergeCell ref="BC74:BD74"/>
    <mergeCell ref="BE74:BF74"/>
    <mergeCell ref="BG74:BH74"/>
    <mergeCell ref="P73:T73"/>
    <mergeCell ref="U73:X73"/>
    <mergeCell ref="Y73:AA73"/>
    <mergeCell ref="BI69:BJ69"/>
    <mergeCell ref="BK69:BL69"/>
    <mergeCell ref="BM69:BN69"/>
    <mergeCell ref="BO69:BP69"/>
    <mergeCell ref="BU76:BV76"/>
    <mergeCell ref="BW76:BX76"/>
    <mergeCell ref="BY76:BZ76"/>
    <mergeCell ref="CA76:CB76"/>
    <mergeCell ref="BI76:BJ76"/>
    <mergeCell ref="BK76:BL76"/>
    <mergeCell ref="BM76:BN76"/>
    <mergeCell ref="BO76:BP76"/>
    <mergeCell ref="BQ76:BR76"/>
    <mergeCell ref="BS76:BT76"/>
    <mergeCell ref="P76:T76"/>
    <mergeCell ref="U76:X76"/>
    <mergeCell ref="Y76:AA76"/>
    <mergeCell ref="BC76:BD76"/>
    <mergeCell ref="BE76:BF76"/>
    <mergeCell ref="BG76:BH76"/>
    <mergeCell ref="BQ75:BR75"/>
    <mergeCell ref="BS75:BT75"/>
    <mergeCell ref="BU75:BV75"/>
    <mergeCell ref="BW75:BX75"/>
    <mergeCell ref="BY75:BZ75"/>
    <mergeCell ref="CA75:CB75"/>
    <mergeCell ref="BE75:BF75"/>
    <mergeCell ref="BG75:BH75"/>
    <mergeCell ref="BI75:BJ75"/>
    <mergeCell ref="BK75:BL75"/>
    <mergeCell ref="BM75:BN75"/>
    <mergeCell ref="BO75:BP75"/>
    <mergeCell ref="P75:T75"/>
    <mergeCell ref="U75:X75"/>
    <mergeCell ref="Y75:AA75"/>
    <mergeCell ref="AQ75:BB75"/>
    <mergeCell ref="C55:N55"/>
    <mergeCell ref="O55:P55"/>
    <mergeCell ref="Q55:R55"/>
    <mergeCell ref="S55:T55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AM55:AN55"/>
    <mergeCell ref="C59:N59"/>
    <mergeCell ref="O59:P59"/>
    <mergeCell ref="Q59:R59"/>
    <mergeCell ref="S59:T59"/>
    <mergeCell ref="U59:V59"/>
    <mergeCell ref="C56:N56"/>
    <mergeCell ref="O56:P56"/>
    <mergeCell ref="Q56:R56"/>
    <mergeCell ref="S56:T56"/>
    <mergeCell ref="U56:V56"/>
    <mergeCell ref="W56:X56"/>
    <mergeCell ref="Y56:Z56"/>
    <mergeCell ref="AA56:AB56"/>
    <mergeCell ref="AC56:AD56"/>
    <mergeCell ref="AE56:AF56"/>
    <mergeCell ref="AG56:AH56"/>
    <mergeCell ref="AI56:AJ56"/>
    <mergeCell ref="AK56:AL56"/>
    <mergeCell ref="O62:P62"/>
    <mergeCell ref="Q62:R62"/>
    <mergeCell ref="S62:T62"/>
    <mergeCell ref="U62:V62"/>
    <mergeCell ref="W62:X62"/>
    <mergeCell ref="Y62:Z62"/>
    <mergeCell ref="AA62:AB62"/>
    <mergeCell ref="AC62:AD62"/>
    <mergeCell ref="AE62:AF62"/>
    <mergeCell ref="AG62:AH62"/>
    <mergeCell ref="AI62:AJ62"/>
    <mergeCell ref="AK62:AL62"/>
    <mergeCell ref="AM62:AN62"/>
    <mergeCell ref="C63:N63"/>
    <mergeCell ref="O63:P63"/>
    <mergeCell ref="Q63:R63"/>
    <mergeCell ref="S63:T63"/>
    <mergeCell ref="U63:V63"/>
    <mergeCell ref="W63:X63"/>
    <mergeCell ref="AC65:AD65"/>
    <mergeCell ref="BW61:BX61"/>
    <mergeCell ref="BQ69:BR69"/>
    <mergeCell ref="BS69:BT69"/>
    <mergeCell ref="BU69:BV69"/>
    <mergeCell ref="U64:V64"/>
    <mergeCell ref="W64:X64"/>
    <mergeCell ref="Y64:Z64"/>
    <mergeCell ref="BY65:BZ65"/>
    <mergeCell ref="BM65:BN65"/>
    <mergeCell ref="BO65:BP65"/>
    <mergeCell ref="BY64:BZ64"/>
    <mergeCell ref="AK65:AL65"/>
    <mergeCell ref="AM65:AN65"/>
    <mergeCell ref="BQ65:BR65"/>
    <mergeCell ref="BS65:BT65"/>
    <mergeCell ref="BE64:BF64"/>
    <mergeCell ref="BG64:BH64"/>
    <mergeCell ref="BI64:BJ64"/>
    <mergeCell ref="BK64:BL64"/>
    <mergeCell ref="BM62:BN62"/>
    <mergeCell ref="BO62:BP62"/>
    <mergeCell ref="BQ62:BR62"/>
    <mergeCell ref="Y63:Z63"/>
    <mergeCell ref="AA63:AB63"/>
    <mergeCell ref="AC63:AD63"/>
    <mergeCell ref="AE63:AF63"/>
    <mergeCell ref="AG63:AH63"/>
    <mergeCell ref="AI63:AJ63"/>
    <mergeCell ref="AK63:AL63"/>
    <mergeCell ref="AM63:AN63"/>
    <mergeCell ref="BW64:BX64"/>
    <mergeCell ref="BI74:BJ74"/>
    <mergeCell ref="BK74:BL74"/>
    <mergeCell ref="BM74:BN74"/>
    <mergeCell ref="BO74:BP74"/>
    <mergeCell ref="BQ74:BR74"/>
    <mergeCell ref="BS74:BT74"/>
    <mergeCell ref="BU74:BV74"/>
    <mergeCell ref="AQ61:BB61"/>
    <mergeCell ref="BC61:BD61"/>
    <mergeCell ref="BE61:BF61"/>
    <mergeCell ref="BG61:BH61"/>
    <mergeCell ref="BI61:BJ61"/>
    <mergeCell ref="BK61:BL61"/>
    <mergeCell ref="BM61:BN61"/>
    <mergeCell ref="BO61:BP61"/>
    <mergeCell ref="BQ61:BR61"/>
    <mergeCell ref="BS61:BT61"/>
    <mergeCell ref="BU61:BV61"/>
    <mergeCell ref="BG65:BH65"/>
    <mergeCell ref="BI65:BJ65"/>
    <mergeCell ref="BK65:BL65"/>
    <mergeCell ref="BU65:BV65"/>
    <mergeCell ref="BE65:BF65"/>
    <mergeCell ref="BM71:BN71"/>
    <mergeCell ref="BO71:BP71"/>
    <mergeCell ref="BQ71:BR71"/>
    <mergeCell ref="BS71:BT71"/>
    <mergeCell ref="BU71:BV71"/>
    <mergeCell ref="AQ72:BB72"/>
    <mergeCell ref="BC72:BD72"/>
    <mergeCell ref="BE72:BF72"/>
    <mergeCell ref="BG72:BH72"/>
    <mergeCell ref="CA74:CB74"/>
    <mergeCell ref="CA62:CB62"/>
    <mergeCell ref="BY69:BZ69"/>
    <mergeCell ref="CA69:CB69"/>
    <mergeCell ref="CA65:CB65"/>
    <mergeCell ref="CA64:CB64"/>
    <mergeCell ref="BY66:BZ66"/>
    <mergeCell ref="CA66:CB66"/>
    <mergeCell ref="BW69:BX69"/>
    <mergeCell ref="BG69:BH69"/>
    <mergeCell ref="BS62:BT62"/>
    <mergeCell ref="BU62:BV62"/>
    <mergeCell ref="BW62:BX62"/>
    <mergeCell ref="AQ62:BB62"/>
    <mergeCell ref="BC62:BD62"/>
    <mergeCell ref="BE62:BF62"/>
    <mergeCell ref="BY62:BZ62"/>
    <mergeCell ref="AQ63:BB63"/>
    <mergeCell ref="BC63:BD63"/>
    <mergeCell ref="BE63:BF63"/>
    <mergeCell ref="BY74:BZ74"/>
    <mergeCell ref="BW65:BX65"/>
    <mergeCell ref="BW74:BX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Q40:BB40"/>
    <mergeCell ref="BC40:BD40"/>
    <mergeCell ref="BE40:BF40"/>
    <mergeCell ref="BQ40:BR40"/>
    <mergeCell ref="BS40:BT40"/>
    <mergeCell ref="BU40:BV40"/>
    <mergeCell ref="BW40:BX40"/>
    <mergeCell ref="BG40:BH40"/>
    <mergeCell ref="BY39:BZ39"/>
    <mergeCell ref="BU20:BV20"/>
    <mergeCell ref="BW20:BX20"/>
    <mergeCell ref="BY20:BZ20"/>
    <mergeCell ref="AQ20:BB20"/>
    <mergeCell ref="BC20:BD20"/>
    <mergeCell ref="BE20:BF20"/>
    <mergeCell ref="BO25:BP25"/>
    <mergeCell ref="BQ25:BR25"/>
    <mergeCell ref="BS25:BT25"/>
    <mergeCell ref="BU25:BV25"/>
    <mergeCell ref="BW25:BX25"/>
    <mergeCell ref="BY25:BZ25"/>
    <mergeCell ref="BW32:BX32"/>
    <mergeCell ref="BY32:BZ32"/>
    <mergeCell ref="BK31:BL31"/>
    <mergeCell ref="BM31:BN31"/>
    <mergeCell ref="BO31:BP31"/>
    <mergeCell ref="BQ31:BR31"/>
    <mergeCell ref="BS31:BT31"/>
    <mergeCell ref="BU31:BV31"/>
    <mergeCell ref="AQ31:BB31"/>
    <mergeCell ref="BC31:BD31"/>
    <mergeCell ref="BW30:BX30"/>
    <mergeCell ref="BY30:BZ30"/>
    <mergeCell ref="BE31:BF31"/>
    <mergeCell ref="BG31:BH31"/>
    <mergeCell ref="BI31:BJ31"/>
    <mergeCell ref="BE21:BF21"/>
    <mergeCell ref="BG21:BH21"/>
    <mergeCell ref="BU26:BV26"/>
    <mergeCell ref="BW26:BX26"/>
    <mergeCell ref="C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U25:V25"/>
    <mergeCell ref="W25:X25"/>
    <mergeCell ref="Y25:Z25"/>
    <mergeCell ref="AA25:AB25"/>
    <mergeCell ref="AC25:AD25"/>
    <mergeCell ref="AE25:AF25"/>
    <mergeCell ref="AG25:AH25"/>
    <mergeCell ref="AI25:AJ25"/>
    <mergeCell ref="AK25:AL25"/>
    <mergeCell ref="C25:N25"/>
    <mergeCell ref="O25:P25"/>
    <mergeCell ref="Q25:R25"/>
    <mergeCell ref="S25:T25"/>
    <mergeCell ref="C23:N23"/>
    <mergeCell ref="O23:P23"/>
    <mergeCell ref="Q23:R23"/>
    <mergeCell ref="S23:T23"/>
    <mergeCell ref="U23:V23"/>
    <mergeCell ref="W39:X39"/>
    <mergeCell ref="Y39:Z39"/>
    <mergeCell ref="AA39:AB39"/>
    <mergeCell ref="AC39:AD39"/>
    <mergeCell ref="AE39:AF39"/>
    <mergeCell ref="AG39:AH39"/>
    <mergeCell ref="AI39:AJ39"/>
    <mergeCell ref="AK39:AL39"/>
    <mergeCell ref="AM39:AN39"/>
    <mergeCell ref="AK36:AL36"/>
    <mergeCell ref="S32:T32"/>
    <mergeCell ref="U32:V32"/>
    <mergeCell ref="W32:X32"/>
    <mergeCell ref="Y32:Z32"/>
    <mergeCell ref="AM31:AN31"/>
    <mergeCell ref="AA31:AB31"/>
    <mergeCell ref="AC31:AD31"/>
    <mergeCell ref="AE31:AF31"/>
    <mergeCell ref="AG31:AH31"/>
    <mergeCell ref="AI31:AJ31"/>
    <mergeCell ref="AK31:AL31"/>
    <mergeCell ref="S39:T39"/>
    <mergeCell ref="U39:V39"/>
    <mergeCell ref="AE36:AF36"/>
    <mergeCell ref="AG36:AH36"/>
    <mergeCell ref="AI36:AJ36"/>
    <mergeCell ref="C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AM19:AN19"/>
    <mergeCell ref="AQ19:BB19"/>
    <mergeCell ref="BC19:BD19"/>
    <mergeCell ref="BE19:BF19"/>
    <mergeCell ref="CA44:CB44"/>
    <mergeCell ref="C44:N44"/>
    <mergeCell ref="O44:P44"/>
    <mergeCell ref="Q44:R44"/>
    <mergeCell ref="S44:T44"/>
    <mergeCell ref="U44:V44"/>
    <mergeCell ref="W44:X44"/>
    <mergeCell ref="Y44:Z44"/>
    <mergeCell ref="AA44:AB44"/>
    <mergeCell ref="AC44:AD44"/>
    <mergeCell ref="AE44:AF44"/>
    <mergeCell ref="AG44:AH44"/>
    <mergeCell ref="AI44:AJ44"/>
    <mergeCell ref="AK44:AL44"/>
    <mergeCell ref="AM44:AN44"/>
    <mergeCell ref="AQ44:BB44"/>
    <mergeCell ref="BC44:BD44"/>
    <mergeCell ref="BE44:BF44"/>
    <mergeCell ref="C18:N18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G18:AH18"/>
    <mergeCell ref="AI18:AJ18"/>
    <mergeCell ref="AK18:AL18"/>
    <mergeCell ref="AM18:AN18"/>
    <mergeCell ref="AQ18:BB18"/>
    <mergeCell ref="BC18:BD18"/>
    <mergeCell ref="BE18:BF18"/>
    <mergeCell ref="CA25:CB25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BG25:BH25"/>
    <mergeCell ref="BI25:BJ25"/>
    <mergeCell ref="BK25:BL25"/>
    <mergeCell ref="BM25:BN25"/>
    <mergeCell ref="BW19:BX19"/>
    <mergeCell ref="BY19:BZ19"/>
    <mergeCell ref="CA19:CB19"/>
    <mergeCell ref="BG20:BH20"/>
    <mergeCell ref="BI20:BJ20"/>
    <mergeCell ref="BK20:BL20"/>
    <mergeCell ref="BM20:BN20"/>
    <mergeCell ref="BO20:BP20"/>
    <mergeCell ref="BQ20:BR20"/>
    <mergeCell ref="BS20:BT20"/>
    <mergeCell ref="CA20:CB20"/>
    <mergeCell ref="BW21:BX21"/>
    <mergeCell ref="BY21:BZ21"/>
    <mergeCell ref="CA21:CB21"/>
    <mergeCell ref="BO19:BP19"/>
    <mergeCell ref="BQ19:BR19"/>
    <mergeCell ref="BY26:BZ26"/>
    <mergeCell ref="CA26:CB26"/>
    <mergeCell ref="C26:N26"/>
    <mergeCell ref="O26:P26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M26:AN26"/>
    <mergeCell ref="AQ26:BB26"/>
    <mergeCell ref="BC26:BD26"/>
    <mergeCell ref="BE26:BF26"/>
    <mergeCell ref="AQ56:BB56"/>
    <mergeCell ref="BC56:BD56"/>
    <mergeCell ref="BE56:BF56"/>
    <mergeCell ref="C57:N57"/>
    <mergeCell ref="O57:P57"/>
    <mergeCell ref="Q57:R57"/>
    <mergeCell ref="S57:T57"/>
    <mergeCell ref="U57:V57"/>
    <mergeCell ref="W57:X57"/>
    <mergeCell ref="Y57:Z57"/>
    <mergeCell ref="AA57:AB57"/>
    <mergeCell ref="AC57:AD57"/>
    <mergeCell ref="AE57:AF57"/>
    <mergeCell ref="AG57:AH57"/>
    <mergeCell ref="AI57:AJ57"/>
    <mergeCell ref="AK57:AL57"/>
    <mergeCell ref="AM57:AN57"/>
    <mergeCell ref="AQ57:BB57"/>
    <mergeCell ref="BC57:BD57"/>
    <mergeCell ref="BE57:BF57"/>
    <mergeCell ref="BS57:BT57"/>
    <mergeCell ref="BU57:BV57"/>
    <mergeCell ref="BW57:BX57"/>
    <mergeCell ref="BY57:BZ57"/>
    <mergeCell ref="CA57:CB57"/>
    <mergeCell ref="BG56:BH56"/>
    <mergeCell ref="BI56:BJ56"/>
    <mergeCell ref="BK56:BL56"/>
    <mergeCell ref="BM56:BN56"/>
    <mergeCell ref="BO56:BP56"/>
    <mergeCell ref="BQ56:BR56"/>
    <mergeCell ref="BS56:BT56"/>
    <mergeCell ref="BU56:BV56"/>
    <mergeCell ref="BW56:BX56"/>
    <mergeCell ref="BY56:BZ56"/>
    <mergeCell ref="CA56:CB56"/>
    <mergeCell ref="BG57:BH57"/>
    <mergeCell ref="BI57:BJ57"/>
    <mergeCell ref="BK57:BL57"/>
    <mergeCell ref="BM57:BN57"/>
    <mergeCell ref="BO57:BP57"/>
    <mergeCell ref="BQ57:BR57"/>
    <mergeCell ref="C35:N35"/>
    <mergeCell ref="O35:P35"/>
    <mergeCell ref="Q35:R35"/>
    <mergeCell ref="S35:T35"/>
    <mergeCell ref="U35:V35"/>
    <mergeCell ref="W35:X35"/>
    <mergeCell ref="Y35:Z35"/>
    <mergeCell ref="AA35:AB35"/>
    <mergeCell ref="AC35:AD35"/>
    <mergeCell ref="AE35:AF35"/>
    <mergeCell ref="AG35:AH35"/>
    <mergeCell ref="AI35:AJ35"/>
    <mergeCell ref="AK35:AL35"/>
    <mergeCell ref="AM35:AN35"/>
    <mergeCell ref="AQ35:BB35"/>
    <mergeCell ref="BC35:BD35"/>
    <mergeCell ref="BE35:BF35"/>
    <mergeCell ref="BG35:BH35"/>
    <mergeCell ref="BI35:BJ35"/>
    <mergeCell ref="BK35:BL35"/>
    <mergeCell ref="BM35:BN35"/>
    <mergeCell ref="BO35:BP35"/>
    <mergeCell ref="BQ35:BR35"/>
    <mergeCell ref="BS35:BT35"/>
    <mergeCell ref="BU35:BV35"/>
    <mergeCell ref="BW35:BX35"/>
    <mergeCell ref="BY35:BZ35"/>
    <mergeCell ref="CA35:CB35"/>
    <mergeCell ref="AQ67:BB67"/>
    <mergeCell ref="BC67:BD67"/>
    <mergeCell ref="BE67:BF67"/>
    <mergeCell ref="BG67:BH67"/>
    <mergeCell ref="BI67:BJ67"/>
    <mergeCell ref="BK67:BL67"/>
    <mergeCell ref="BM67:BN67"/>
    <mergeCell ref="BO67:BP67"/>
    <mergeCell ref="BQ67:BR67"/>
    <mergeCell ref="BS67:BT67"/>
    <mergeCell ref="BU67:BV67"/>
    <mergeCell ref="BW67:BX67"/>
    <mergeCell ref="BY67:BZ67"/>
    <mergeCell ref="CA67:CB67"/>
    <mergeCell ref="BI58:BJ58"/>
    <mergeCell ref="BK58:BL58"/>
    <mergeCell ref="BM58:BN58"/>
    <mergeCell ref="BO58:BP58"/>
    <mergeCell ref="BQ58:BR58"/>
    <mergeCell ref="BS58:BT58"/>
    <mergeCell ref="BU58:BV58"/>
    <mergeCell ref="BY63:BZ63"/>
    <mergeCell ref="CA63:CB63"/>
    <mergeCell ref="BG62:BH62"/>
    <mergeCell ref="BI62:BJ62"/>
    <mergeCell ref="BK62:BL62"/>
    <mergeCell ref="C58:N58"/>
    <mergeCell ref="O58:P58"/>
    <mergeCell ref="Q58:R58"/>
    <mergeCell ref="S58:T58"/>
    <mergeCell ref="U58:V58"/>
    <mergeCell ref="W58:X58"/>
    <mergeCell ref="Y58:Z58"/>
    <mergeCell ref="AA58:AB58"/>
    <mergeCell ref="AC58:AD58"/>
    <mergeCell ref="AE58:AF58"/>
    <mergeCell ref="AG58:AH58"/>
    <mergeCell ref="AI58:AJ58"/>
    <mergeCell ref="AK58:AL58"/>
    <mergeCell ref="AM58:AN58"/>
    <mergeCell ref="AQ58:BB58"/>
    <mergeCell ref="BC58:BD58"/>
    <mergeCell ref="BE58:BF58"/>
    <mergeCell ref="W59:X59"/>
    <mergeCell ref="Y59:Z59"/>
    <mergeCell ref="AA59:AB59"/>
    <mergeCell ref="AC59:AD59"/>
    <mergeCell ref="AE59:AF59"/>
    <mergeCell ref="AG59:AH59"/>
    <mergeCell ref="AI59:AJ59"/>
    <mergeCell ref="AK59:AL59"/>
    <mergeCell ref="AM59:AN59"/>
    <mergeCell ref="C62:N62"/>
    <mergeCell ref="A5:B27"/>
    <mergeCell ref="A29:B36"/>
    <mergeCell ref="A38:B41"/>
    <mergeCell ref="A43:B59"/>
    <mergeCell ref="A62:B64"/>
    <mergeCell ref="BW58:BX58"/>
    <mergeCell ref="BY58:BZ58"/>
    <mergeCell ref="CA58:CB58"/>
    <mergeCell ref="AQ68:BB68"/>
    <mergeCell ref="BC68:BD68"/>
    <mergeCell ref="BE68:BF68"/>
    <mergeCell ref="BG68:BH68"/>
    <mergeCell ref="BI68:BJ68"/>
    <mergeCell ref="BK68:BL68"/>
    <mergeCell ref="BM68:BN68"/>
    <mergeCell ref="BO68:BP68"/>
    <mergeCell ref="BQ68:BR68"/>
    <mergeCell ref="BS68:BT68"/>
    <mergeCell ref="BU68:BV68"/>
    <mergeCell ref="BW68:BX68"/>
    <mergeCell ref="BY68:BZ68"/>
    <mergeCell ref="CA68:CB68"/>
    <mergeCell ref="BG58:BH58"/>
    <mergeCell ref="BG63:BH63"/>
    <mergeCell ref="BI63:BJ63"/>
    <mergeCell ref="BK63:BL63"/>
    <mergeCell ref="BM63:BN63"/>
    <mergeCell ref="BO63:BP63"/>
    <mergeCell ref="BQ63:BR63"/>
    <mergeCell ref="BS63:BT63"/>
    <mergeCell ref="BU63:BV63"/>
    <mergeCell ref="BW63:BX63"/>
  </mergeCells>
  <phoneticPr fontId="4"/>
  <pageMargins left="0.23" right="0.2" top="0.23622047244094491" bottom="0.19685039370078741" header="0.19685039370078741" footer="0.19685039370078741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24BB-79A1-44C9-B3B1-832C37409DA6}">
  <dimension ref="A1:N15"/>
  <sheetViews>
    <sheetView showGridLines="0" zoomScaleNormal="100" workbookViewId="0">
      <selection activeCell="C25" sqref="C25"/>
    </sheetView>
  </sheetViews>
  <sheetFormatPr defaultRowHeight="13.5"/>
  <cols>
    <col min="1" max="1" width="14.33203125" style="98" customWidth="1"/>
    <col min="2" max="2" width="8.5546875" style="98" customWidth="1"/>
    <col min="3" max="14" width="6.44140625" style="98" customWidth="1"/>
    <col min="15" max="16384" width="8.88671875" style="98"/>
  </cols>
  <sheetData>
    <row r="1" spans="1:14" ht="21.75" customHeight="1">
      <c r="A1" s="97" t="s">
        <v>100</v>
      </c>
    </row>
    <row r="2" spans="1:14" ht="12" customHeight="1">
      <c r="A2" s="97"/>
    </row>
    <row r="3" spans="1:14" s="99" customFormat="1" ht="15" customHeight="1">
      <c r="C3" s="99" t="s">
        <v>101</v>
      </c>
      <c r="D3" s="99" t="s">
        <v>102</v>
      </c>
      <c r="E3" s="99" t="s">
        <v>103</v>
      </c>
      <c r="F3" s="99" t="s">
        <v>104</v>
      </c>
      <c r="G3" s="99" t="s">
        <v>105</v>
      </c>
      <c r="H3" s="99" t="s">
        <v>106</v>
      </c>
      <c r="I3" s="99" t="s">
        <v>107</v>
      </c>
      <c r="J3" s="99" t="s">
        <v>108</v>
      </c>
      <c r="K3" s="99" t="s">
        <v>109</v>
      </c>
      <c r="L3" s="99" t="s">
        <v>110</v>
      </c>
      <c r="M3" s="99" t="s">
        <v>111</v>
      </c>
      <c r="N3" s="99" t="s">
        <v>112</v>
      </c>
    </row>
    <row r="4" spans="1:14" ht="16.5" customHeight="1">
      <c r="A4" s="100" t="s">
        <v>39</v>
      </c>
      <c r="B4" s="101"/>
      <c r="C4" s="118">
        <f>'4'!S50</f>
        <v>10</v>
      </c>
      <c r="D4" s="118" t="str">
        <f>'5'!S50</f>
        <v/>
      </c>
      <c r="E4" s="118" t="str">
        <f>'6'!S50</f>
        <v/>
      </c>
      <c r="F4" s="118" t="str">
        <f>'7'!S50</f>
        <v/>
      </c>
      <c r="G4" s="118" t="str">
        <f>'8'!S50</f>
        <v/>
      </c>
      <c r="H4" s="118" t="str">
        <f>'9'!S50</f>
        <v/>
      </c>
      <c r="I4" s="118" t="str">
        <f>'10'!S50</f>
        <v/>
      </c>
      <c r="J4" s="118" t="str">
        <f>'11'!S50</f>
        <v/>
      </c>
      <c r="K4" s="118" t="str">
        <f>'12'!S50</f>
        <v/>
      </c>
      <c r="L4" s="118" t="str">
        <f>'1'!S50</f>
        <v/>
      </c>
      <c r="M4" s="118" t="str">
        <f>'2'!S50</f>
        <v/>
      </c>
      <c r="N4" s="118" t="str">
        <f>'3'!S50</f>
        <v/>
      </c>
    </row>
    <row r="5" spans="1:14" ht="16.5" customHeight="1">
      <c r="A5" s="102" t="s">
        <v>40</v>
      </c>
      <c r="B5" s="103"/>
      <c r="C5" s="119">
        <f>'4'!S51</f>
        <v>10</v>
      </c>
      <c r="D5" s="119" t="str">
        <f>'5'!S51</f>
        <v/>
      </c>
      <c r="E5" s="119" t="str">
        <f>'6'!S51</f>
        <v/>
      </c>
      <c r="F5" s="119" t="str">
        <f>'7'!S51</f>
        <v/>
      </c>
      <c r="G5" s="119" t="str">
        <f>'8'!S51</f>
        <v/>
      </c>
      <c r="H5" s="119" t="str">
        <f>'9'!S51</f>
        <v/>
      </c>
      <c r="I5" s="119" t="str">
        <f>'10'!S51</f>
        <v/>
      </c>
      <c r="J5" s="119" t="str">
        <f>'11'!S51</f>
        <v/>
      </c>
      <c r="K5" s="119" t="str">
        <f>'12'!S51</f>
        <v/>
      </c>
      <c r="L5" s="119" t="str">
        <f>'1'!S51</f>
        <v/>
      </c>
      <c r="M5" s="119" t="str">
        <f>'2'!S51</f>
        <v/>
      </c>
      <c r="N5" s="119" t="str">
        <f>'3'!S51</f>
        <v/>
      </c>
    </row>
    <row r="6" spans="1:14" ht="16.5" customHeight="1">
      <c r="A6" s="102" t="s">
        <v>113</v>
      </c>
      <c r="B6" s="103"/>
      <c r="C6" s="119">
        <f>'4'!S52</f>
        <v>5</v>
      </c>
      <c r="D6" s="119" t="str">
        <f>'5'!S52</f>
        <v/>
      </c>
      <c r="E6" s="119" t="str">
        <f>'6'!S52</f>
        <v/>
      </c>
      <c r="F6" s="119" t="str">
        <f>'7'!S52</f>
        <v/>
      </c>
      <c r="G6" s="119" t="str">
        <f>'8'!S52</f>
        <v/>
      </c>
      <c r="H6" s="119" t="str">
        <f>'9'!S52</f>
        <v/>
      </c>
      <c r="I6" s="119" t="str">
        <f>'10'!S52</f>
        <v/>
      </c>
      <c r="J6" s="119" t="str">
        <f>'11'!S52</f>
        <v/>
      </c>
      <c r="K6" s="119" t="str">
        <f>'12'!S52</f>
        <v/>
      </c>
      <c r="L6" s="119" t="str">
        <f>'1'!S52</f>
        <v/>
      </c>
      <c r="M6" s="119" t="str">
        <f>'2'!S52</f>
        <v/>
      </c>
      <c r="N6" s="119" t="str">
        <f>'3'!S52</f>
        <v/>
      </c>
    </row>
    <row r="7" spans="1:14" ht="16.5" customHeight="1">
      <c r="A7" s="102" t="s">
        <v>114</v>
      </c>
      <c r="B7" s="103"/>
      <c r="C7" s="119">
        <f>'4'!S53</f>
        <v>10</v>
      </c>
      <c r="D7" s="119" t="str">
        <f>'5'!S53</f>
        <v/>
      </c>
      <c r="E7" s="119" t="str">
        <f>'6'!S53</f>
        <v/>
      </c>
      <c r="F7" s="119" t="str">
        <f>'7'!S53</f>
        <v/>
      </c>
      <c r="G7" s="119" t="str">
        <f>'8'!S53</f>
        <v/>
      </c>
      <c r="H7" s="119" t="str">
        <f>'9'!S53</f>
        <v/>
      </c>
      <c r="I7" s="119" t="str">
        <f>'10'!S53</f>
        <v/>
      </c>
      <c r="J7" s="119" t="str">
        <f>'11'!S53</f>
        <v/>
      </c>
      <c r="K7" s="119" t="str">
        <f>'12'!S53</f>
        <v/>
      </c>
      <c r="L7" s="119" t="str">
        <f>'1'!S53</f>
        <v/>
      </c>
      <c r="M7" s="119" t="str">
        <f>'2'!S53</f>
        <v/>
      </c>
      <c r="N7" s="119" t="str">
        <f>'3'!S53</f>
        <v/>
      </c>
    </row>
    <row r="8" spans="1:14" ht="16.5" customHeight="1">
      <c r="A8" s="102" t="s">
        <v>115</v>
      </c>
      <c r="B8" s="103" t="s">
        <v>116</v>
      </c>
      <c r="C8" s="119">
        <f>'4'!S54</f>
        <v>1</v>
      </c>
      <c r="D8" s="119">
        <f>'5'!S54</f>
        <v>0</v>
      </c>
      <c r="E8" s="119">
        <f>'6'!S54</f>
        <v>0</v>
      </c>
      <c r="F8" s="119">
        <f>'7'!S54</f>
        <v>0</v>
      </c>
      <c r="G8" s="119">
        <f>'8'!S54</f>
        <v>0</v>
      </c>
      <c r="H8" s="119">
        <f>'9'!S54</f>
        <v>0</v>
      </c>
      <c r="I8" s="119">
        <f>'10'!S54</f>
        <v>0</v>
      </c>
      <c r="J8" s="119">
        <f>'11'!S54</f>
        <v>0</v>
      </c>
      <c r="K8" s="119">
        <f>'12'!S54</f>
        <v>0</v>
      </c>
      <c r="L8" s="119">
        <f>'1'!S54</f>
        <v>0</v>
      </c>
      <c r="M8" s="119">
        <f>'2'!S54</f>
        <v>0</v>
      </c>
      <c r="N8" s="119">
        <f>'3'!S54</f>
        <v>0</v>
      </c>
    </row>
    <row r="9" spans="1:14" ht="16.5" customHeight="1">
      <c r="A9" s="102" t="s">
        <v>67</v>
      </c>
      <c r="B9" s="103" t="s">
        <v>117</v>
      </c>
      <c r="C9" s="119">
        <f>'4'!S55</f>
        <v>2</v>
      </c>
      <c r="D9" s="119" t="str">
        <f>'5'!S55</f>
        <v/>
      </c>
      <c r="E9" s="119" t="str">
        <f>'6'!S55</f>
        <v/>
      </c>
      <c r="F9" s="119" t="str">
        <f>'7'!S55</f>
        <v/>
      </c>
      <c r="G9" s="119" t="str">
        <f>'8'!S55</f>
        <v/>
      </c>
      <c r="H9" s="119" t="str">
        <f>'9'!S55</f>
        <v/>
      </c>
      <c r="I9" s="119" t="str">
        <f>'10'!S55</f>
        <v/>
      </c>
      <c r="J9" s="119" t="str">
        <f>'11'!S55</f>
        <v/>
      </c>
      <c r="K9" s="119" t="str">
        <f>'12'!S55</f>
        <v/>
      </c>
      <c r="L9" s="119" t="str">
        <f>'1'!S55</f>
        <v/>
      </c>
      <c r="M9" s="119" t="str">
        <f>'2'!S55</f>
        <v/>
      </c>
      <c r="N9" s="119" t="str">
        <f>'3'!S55</f>
        <v/>
      </c>
    </row>
    <row r="10" spans="1:14" ht="16.5" customHeight="1">
      <c r="A10" s="102" t="s">
        <v>69</v>
      </c>
      <c r="B10" s="103" t="s">
        <v>118</v>
      </c>
      <c r="C10" s="119">
        <f>'4'!S56</f>
        <v>3</v>
      </c>
      <c r="D10" s="119" t="str">
        <f>'5'!S56</f>
        <v/>
      </c>
      <c r="E10" s="119" t="str">
        <f>'6'!S56</f>
        <v/>
      </c>
      <c r="F10" s="119" t="str">
        <f>'7'!S56</f>
        <v/>
      </c>
      <c r="G10" s="119" t="str">
        <f>'8'!S56</f>
        <v/>
      </c>
      <c r="H10" s="119" t="str">
        <f>'9'!S56</f>
        <v/>
      </c>
      <c r="I10" s="119" t="str">
        <f>'10'!S56</f>
        <v/>
      </c>
      <c r="J10" s="119" t="str">
        <f>'11'!S56</f>
        <v/>
      </c>
      <c r="K10" s="119" t="str">
        <f>'12'!S56</f>
        <v/>
      </c>
      <c r="L10" s="119" t="str">
        <f>'1'!S56</f>
        <v/>
      </c>
      <c r="M10" s="119" t="str">
        <f>'2'!S56</f>
        <v/>
      </c>
      <c r="N10" s="119" t="str">
        <f>'3'!S56</f>
        <v/>
      </c>
    </row>
    <row r="11" spans="1:14" ht="16.5" customHeight="1">
      <c r="A11" s="102" t="s">
        <v>70</v>
      </c>
      <c r="B11" s="103" t="s">
        <v>119</v>
      </c>
      <c r="C11" s="119">
        <f>'4'!S57</f>
        <v>0</v>
      </c>
      <c r="D11" s="119" t="str">
        <f>'5'!S57</f>
        <v/>
      </c>
      <c r="E11" s="119" t="str">
        <f>'6'!S57</f>
        <v/>
      </c>
      <c r="F11" s="119" t="str">
        <f>'7'!S57</f>
        <v/>
      </c>
      <c r="G11" s="119" t="str">
        <f>'8'!S57</f>
        <v/>
      </c>
      <c r="H11" s="119" t="str">
        <f>'9'!S57</f>
        <v/>
      </c>
      <c r="I11" s="119" t="str">
        <f>'10'!S57</f>
        <v/>
      </c>
      <c r="J11" s="119" t="str">
        <f>'11'!S57</f>
        <v/>
      </c>
      <c r="K11" s="119" t="str">
        <f>'12'!S57</f>
        <v/>
      </c>
      <c r="L11" s="119" t="str">
        <f>'1'!S57</f>
        <v/>
      </c>
      <c r="M11" s="119" t="str">
        <f>'2'!S57</f>
        <v/>
      </c>
      <c r="N11" s="119" t="str">
        <f>'3'!S57</f>
        <v/>
      </c>
    </row>
    <row r="12" spans="1:14" ht="16.5" customHeight="1">
      <c r="A12" s="102" t="s">
        <v>71</v>
      </c>
      <c r="B12" s="103" t="s">
        <v>120</v>
      </c>
      <c r="C12" s="119">
        <f>'4'!S58</f>
        <v>3</v>
      </c>
      <c r="D12" s="119" t="str">
        <f>'5'!S58</f>
        <v/>
      </c>
      <c r="E12" s="119" t="str">
        <f>'6'!S58</f>
        <v/>
      </c>
      <c r="F12" s="119" t="str">
        <f>'7'!S58</f>
        <v/>
      </c>
      <c r="G12" s="119" t="str">
        <f>'8'!S58</f>
        <v/>
      </c>
      <c r="H12" s="119" t="str">
        <f>'9'!S58</f>
        <v/>
      </c>
      <c r="I12" s="119" t="str">
        <f>'10'!S58</f>
        <v/>
      </c>
      <c r="J12" s="119" t="str">
        <f>'11'!S58</f>
        <v/>
      </c>
      <c r="K12" s="119" t="str">
        <f>'12'!S58</f>
        <v/>
      </c>
      <c r="L12" s="119" t="str">
        <f>'1'!S58</f>
        <v/>
      </c>
      <c r="M12" s="119" t="str">
        <f>'2'!S58</f>
        <v/>
      </c>
      <c r="N12" s="119" t="str">
        <f>'3'!S58</f>
        <v/>
      </c>
    </row>
    <row r="13" spans="1:14" ht="16.5" customHeight="1" thickBot="1">
      <c r="A13" s="104" t="s">
        <v>73</v>
      </c>
      <c r="B13" s="105" t="s">
        <v>121</v>
      </c>
      <c r="C13" s="120">
        <f>'4'!S59</f>
        <v>3</v>
      </c>
      <c r="D13" s="121" t="str">
        <f>'5'!S59</f>
        <v/>
      </c>
      <c r="E13" s="121" t="str">
        <f>'6'!S59</f>
        <v/>
      </c>
      <c r="F13" s="121" t="str">
        <f>'7'!S59</f>
        <v/>
      </c>
      <c r="G13" s="121" t="str">
        <f>'8'!S59</f>
        <v/>
      </c>
      <c r="H13" s="121" t="str">
        <f>'9'!S59</f>
        <v/>
      </c>
      <c r="I13" s="121" t="str">
        <f>'10'!S59</f>
        <v/>
      </c>
      <c r="J13" s="121" t="str">
        <f>'11'!S59</f>
        <v/>
      </c>
      <c r="K13" s="121" t="str">
        <f>'12'!S59</f>
        <v/>
      </c>
      <c r="L13" s="121" t="str">
        <f>'1'!S59</f>
        <v/>
      </c>
      <c r="M13" s="121" t="str">
        <f>'2'!S59</f>
        <v/>
      </c>
      <c r="N13" s="121" t="str">
        <f>'3'!S59</f>
        <v/>
      </c>
    </row>
    <row r="14" spans="1:14" ht="30" customHeight="1" thickBot="1">
      <c r="B14" s="99" t="s">
        <v>52</v>
      </c>
      <c r="C14" s="106">
        <f>SUM(C4:C13)</f>
        <v>47</v>
      </c>
      <c r="D14" s="106">
        <f t="shared" ref="D14:N14" si="0">SUM(D4:D13)</f>
        <v>0</v>
      </c>
      <c r="E14" s="106">
        <f t="shared" si="0"/>
        <v>0</v>
      </c>
      <c r="F14" s="106">
        <f t="shared" si="0"/>
        <v>0</v>
      </c>
      <c r="G14" s="106">
        <f t="shared" si="0"/>
        <v>0</v>
      </c>
      <c r="H14" s="106">
        <f t="shared" si="0"/>
        <v>0</v>
      </c>
      <c r="I14" s="106">
        <f t="shared" si="0"/>
        <v>0</v>
      </c>
      <c r="J14" s="106">
        <f t="shared" si="0"/>
        <v>0</v>
      </c>
      <c r="K14" s="106">
        <f t="shared" si="0"/>
        <v>0</v>
      </c>
      <c r="L14" s="106">
        <f t="shared" si="0"/>
        <v>0</v>
      </c>
      <c r="M14" s="106">
        <f t="shared" si="0"/>
        <v>0</v>
      </c>
      <c r="N14" s="106">
        <f t="shared" si="0"/>
        <v>0</v>
      </c>
    </row>
    <row r="15" spans="1:14" ht="17.25" customHeight="1">
      <c r="C15" s="107" t="str">
        <f>IF(C$14&gt;=70,"超強化型",IF(C$14&gt;=60,"強化型",IF(C$14&gt;=40,"加算型",IF(C$14&gt;=20,"基準型","その他型"))))</f>
        <v>加算型</v>
      </c>
      <c r="D15" s="107" t="str">
        <f t="shared" ref="D15:N15" si="1">IF(D$14&gt;=70,"超強化型",IF(D$14&gt;=60,"強化型",IF(D$14&gt;=40,"加算型",IF(D$14&gt;=20,"基準型","その他型"))))</f>
        <v>その他型</v>
      </c>
      <c r="E15" s="107" t="str">
        <f t="shared" si="1"/>
        <v>その他型</v>
      </c>
      <c r="F15" s="107" t="str">
        <f t="shared" si="1"/>
        <v>その他型</v>
      </c>
      <c r="G15" s="107" t="str">
        <f t="shared" si="1"/>
        <v>その他型</v>
      </c>
      <c r="H15" s="107" t="str">
        <f t="shared" si="1"/>
        <v>その他型</v>
      </c>
      <c r="I15" s="107" t="str">
        <f t="shared" si="1"/>
        <v>その他型</v>
      </c>
      <c r="J15" s="107" t="str">
        <f t="shared" si="1"/>
        <v>その他型</v>
      </c>
      <c r="K15" s="107" t="str">
        <f t="shared" si="1"/>
        <v>その他型</v>
      </c>
      <c r="L15" s="107" t="str">
        <f t="shared" si="1"/>
        <v>その他型</v>
      </c>
      <c r="M15" s="107" t="str">
        <f t="shared" si="1"/>
        <v>その他型</v>
      </c>
      <c r="N15" s="107" t="str">
        <f t="shared" si="1"/>
        <v>その他型</v>
      </c>
    </row>
  </sheetData>
  <sheetProtection algorithmName="SHA-512" hashValue="yyN8HiTj4sglcw1zkbXjB3ANKGKBccdmqZm7AzNiSEJuzxxmpnRvKT4ncPAh2kgswtyjK2Mno9zi5kP0J8d7vQ==" saltValue="0lW7YzQ7306MEKGrTpxUeg==" spinCount="100000" sheet="1" objects="1" scenarios="1" selectLockedCells="1"/>
  <phoneticPr fontId="4"/>
  <conditionalFormatting sqref="C8:N13">
    <cfRule type="expression" dxfId="21" priority="5">
      <formula>C8=0</formula>
    </cfRule>
    <cfRule type="expression" dxfId="20" priority="6">
      <formula>C8=3</formula>
    </cfRule>
    <cfRule type="expression" dxfId="19" priority="7">
      <formula>C8=5</formula>
    </cfRule>
  </conditionalFormatting>
  <conditionalFormatting sqref="C4:N5">
    <cfRule type="expression" dxfId="18" priority="3">
      <formula>C4=10</formula>
    </cfRule>
    <cfRule type="expression" dxfId="17" priority="4">
      <formula>C4=20</formula>
    </cfRule>
  </conditionalFormatting>
  <conditionalFormatting sqref="C6:N7">
    <cfRule type="expression" dxfId="16" priority="1">
      <formula>C6=5</formula>
    </cfRule>
    <cfRule type="expression" dxfId="15" priority="2">
      <formula>C6=10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470B2-C105-4DC0-8E98-28C44EB79B8B}">
  <dimension ref="A1:BN92"/>
  <sheetViews>
    <sheetView showGridLines="0" zoomScale="85" zoomScaleNormal="85" workbookViewId="0">
      <selection activeCell="U45" sqref="U45:W45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4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83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>
        <v>88</v>
      </c>
      <c r="C4" s="89">
        <v>30</v>
      </c>
      <c r="D4" s="391">
        <v>8</v>
      </c>
      <c r="E4" s="391"/>
      <c r="F4" s="391">
        <v>6</v>
      </c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>
        <v>88</v>
      </c>
      <c r="C5" s="91">
        <v>30</v>
      </c>
      <c r="D5" s="364">
        <v>8</v>
      </c>
      <c r="E5" s="364"/>
      <c r="F5" s="364">
        <v>6</v>
      </c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>
        <v>88</v>
      </c>
      <c r="C6" s="91">
        <v>30</v>
      </c>
      <c r="D6" s="364">
        <v>8</v>
      </c>
      <c r="E6" s="364"/>
      <c r="F6" s="364">
        <v>6</v>
      </c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>
        <v>88</v>
      </c>
      <c r="C7" s="91">
        <v>30</v>
      </c>
      <c r="D7" s="364">
        <v>8</v>
      </c>
      <c r="E7" s="364"/>
      <c r="F7" s="364">
        <v>6</v>
      </c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 t="s">
        <v>136</v>
      </c>
      <c r="AH7" s="358"/>
      <c r="AI7" s="358"/>
      <c r="AJ7" s="358"/>
      <c r="AK7" s="359" t="s">
        <v>13</v>
      </c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>
        <v>87</v>
      </c>
      <c r="C8" s="91">
        <v>30</v>
      </c>
      <c r="D8" s="364">
        <v>8</v>
      </c>
      <c r="E8" s="364"/>
      <c r="F8" s="364">
        <v>6</v>
      </c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>
        <v>88</v>
      </c>
      <c r="C9" s="91">
        <v>30</v>
      </c>
      <c r="D9" s="364">
        <v>8</v>
      </c>
      <c r="E9" s="364"/>
      <c r="F9" s="364">
        <v>6</v>
      </c>
      <c r="G9" s="365"/>
      <c r="H9" s="379" t="s">
        <v>130</v>
      </c>
      <c r="I9" s="380"/>
      <c r="J9" s="380"/>
      <c r="K9" s="381"/>
      <c r="L9" s="226" t="s">
        <v>8</v>
      </c>
      <c r="M9" s="227"/>
      <c r="N9" s="366" t="s">
        <v>84</v>
      </c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>
        <v>88</v>
      </c>
      <c r="C10" s="91">
        <v>30</v>
      </c>
      <c r="D10" s="364">
        <v>8</v>
      </c>
      <c r="E10" s="364"/>
      <c r="F10" s="364">
        <v>6</v>
      </c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>
        <v>88</v>
      </c>
      <c r="C11" s="91">
        <v>30</v>
      </c>
      <c r="D11" s="364">
        <v>8</v>
      </c>
      <c r="E11" s="364"/>
      <c r="F11" s="364">
        <v>6</v>
      </c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>
        <v>88</v>
      </c>
      <c r="C12" s="91">
        <v>30</v>
      </c>
      <c r="D12" s="364">
        <v>8</v>
      </c>
      <c r="E12" s="364"/>
      <c r="F12" s="364">
        <v>6</v>
      </c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>
        <v>90</v>
      </c>
      <c r="C13" s="91">
        <v>30</v>
      </c>
      <c r="D13" s="364">
        <v>8</v>
      </c>
      <c r="E13" s="364"/>
      <c r="F13" s="364">
        <v>6</v>
      </c>
      <c r="G13" s="365"/>
      <c r="H13" s="362" t="s">
        <v>132</v>
      </c>
      <c r="I13" s="363"/>
      <c r="J13" s="363"/>
      <c r="K13" s="363"/>
      <c r="L13" s="226" t="s">
        <v>8</v>
      </c>
      <c r="M13" s="227"/>
      <c r="N13" s="366" t="s">
        <v>84</v>
      </c>
      <c r="O13" s="360"/>
      <c r="P13" s="362" t="s">
        <v>134</v>
      </c>
      <c r="Q13" s="363"/>
      <c r="R13" s="363"/>
      <c r="S13" s="363"/>
      <c r="T13" s="226" t="s">
        <v>18</v>
      </c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>
        <v>90</v>
      </c>
      <c r="C14" s="91">
        <v>30</v>
      </c>
      <c r="D14" s="364">
        <v>8</v>
      </c>
      <c r="E14" s="364"/>
      <c r="F14" s="364">
        <v>6</v>
      </c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>
        <v>90</v>
      </c>
      <c r="C15" s="91">
        <v>30</v>
      </c>
      <c r="D15" s="364">
        <v>8</v>
      </c>
      <c r="E15" s="364"/>
      <c r="F15" s="364">
        <v>6</v>
      </c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>
        <v>90</v>
      </c>
      <c r="C16" s="91">
        <v>30</v>
      </c>
      <c r="D16" s="364">
        <v>8</v>
      </c>
      <c r="E16" s="364"/>
      <c r="F16" s="364">
        <v>6</v>
      </c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 t="s">
        <v>137</v>
      </c>
      <c r="AH16" s="358"/>
      <c r="AI16" s="358"/>
      <c r="AJ16" s="358"/>
      <c r="AK16" s="359" t="s">
        <v>8</v>
      </c>
      <c r="AL16" s="359"/>
      <c r="AM16" s="366" t="s">
        <v>84</v>
      </c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>
        <v>89</v>
      </c>
      <c r="C17" s="91">
        <v>30</v>
      </c>
      <c r="D17" s="364">
        <v>7</v>
      </c>
      <c r="E17" s="364"/>
      <c r="F17" s="364">
        <v>6</v>
      </c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>
        <v>89</v>
      </c>
      <c r="C18" s="91">
        <v>30</v>
      </c>
      <c r="D18" s="364">
        <v>7</v>
      </c>
      <c r="E18" s="364"/>
      <c r="F18" s="364">
        <v>6</v>
      </c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>
        <v>89</v>
      </c>
      <c r="C19" s="91">
        <v>30</v>
      </c>
      <c r="D19" s="364">
        <v>7</v>
      </c>
      <c r="E19" s="364"/>
      <c r="F19" s="364">
        <v>6</v>
      </c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>
        <v>89</v>
      </c>
      <c r="C20" s="91">
        <v>30</v>
      </c>
      <c r="D20" s="364">
        <v>7</v>
      </c>
      <c r="E20" s="364"/>
      <c r="F20" s="364">
        <v>6</v>
      </c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 t="s">
        <v>139</v>
      </c>
      <c r="AH20" s="358"/>
      <c r="AI20" s="358"/>
      <c r="AJ20" s="358"/>
      <c r="AK20" s="359" t="s">
        <v>11</v>
      </c>
      <c r="AL20" s="359"/>
      <c r="AM20" s="226"/>
      <c r="AN20" s="360"/>
      <c r="AO20" s="357" t="s">
        <v>141</v>
      </c>
      <c r="AP20" s="358"/>
      <c r="AQ20" s="358"/>
      <c r="AR20" s="358"/>
      <c r="AS20" s="359" t="s">
        <v>10</v>
      </c>
      <c r="AT20" s="359"/>
      <c r="AU20" s="366" t="s">
        <v>84</v>
      </c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>
        <v>87</v>
      </c>
      <c r="C21" s="91">
        <v>30</v>
      </c>
      <c r="D21" s="364">
        <v>7</v>
      </c>
      <c r="E21" s="364"/>
      <c r="F21" s="364">
        <v>6</v>
      </c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>
        <v>87</v>
      </c>
      <c r="C22" s="91">
        <v>30</v>
      </c>
      <c r="D22" s="364">
        <v>7</v>
      </c>
      <c r="E22" s="364"/>
      <c r="F22" s="364">
        <v>6</v>
      </c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>
        <v>88</v>
      </c>
      <c r="C23" s="91">
        <v>31</v>
      </c>
      <c r="D23" s="364">
        <v>8</v>
      </c>
      <c r="E23" s="364"/>
      <c r="F23" s="364">
        <v>6</v>
      </c>
      <c r="G23" s="365"/>
      <c r="H23" s="372" t="s">
        <v>126</v>
      </c>
      <c r="I23" s="363"/>
      <c r="J23" s="363"/>
      <c r="K23" s="363"/>
      <c r="L23" s="226" t="s">
        <v>12</v>
      </c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>
        <v>88</v>
      </c>
      <c r="C24" s="91">
        <v>31</v>
      </c>
      <c r="D24" s="364">
        <v>8</v>
      </c>
      <c r="E24" s="364"/>
      <c r="F24" s="364">
        <v>6</v>
      </c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>
        <v>88</v>
      </c>
      <c r="C25" s="91">
        <v>31</v>
      </c>
      <c r="D25" s="364">
        <v>8</v>
      </c>
      <c r="E25" s="364"/>
      <c r="F25" s="364">
        <v>6</v>
      </c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>
        <v>88</v>
      </c>
      <c r="C26" s="91">
        <v>31</v>
      </c>
      <c r="D26" s="364">
        <v>8</v>
      </c>
      <c r="E26" s="364"/>
      <c r="F26" s="364">
        <v>6</v>
      </c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>
        <v>88</v>
      </c>
      <c r="C27" s="91">
        <v>31</v>
      </c>
      <c r="D27" s="364">
        <v>8</v>
      </c>
      <c r="E27" s="364"/>
      <c r="F27" s="364">
        <v>6</v>
      </c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>
        <v>88</v>
      </c>
      <c r="C28" s="91">
        <v>31</v>
      </c>
      <c r="D28" s="364">
        <v>8</v>
      </c>
      <c r="E28" s="364"/>
      <c r="F28" s="364">
        <v>6</v>
      </c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>
        <v>88</v>
      </c>
      <c r="C29" s="91">
        <v>31</v>
      </c>
      <c r="D29" s="364">
        <v>8</v>
      </c>
      <c r="E29" s="364"/>
      <c r="F29" s="364">
        <v>6</v>
      </c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>
        <v>89</v>
      </c>
      <c r="C30" s="91">
        <v>32</v>
      </c>
      <c r="D30" s="364">
        <v>9</v>
      </c>
      <c r="E30" s="364"/>
      <c r="F30" s="364">
        <v>6</v>
      </c>
      <c r="G30" s="365"/>
      <c r="H30" s="372" t="s">
        <v>127</v>
      </c>
      <c r="I30" s="363"/>
      <c r="J30" s="363"/>
      <c r="K30" s="363"/>
      <c r="L30" s="226" t="s">
        <v>12</v>
      </c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>
        <v>89</v>
      </c>
      <c r="C31" s="91">
        <v>32</v>
      </c>
      <c r="D31" s="364">
        <v>9</v>
      </c>
      <c r="E31" s="364"/>
      <c r="F31" s="364">
        <v>6</v>
      </c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>
        <v>90</v>
      </c>
      <c r="C32" s="91">
        <v>32</v>
      </c>
      <c r="D32" s="364">
        <v>9</v>
      </c>
      <c r="E32" s="364"/>
      <c r="F32" s="364">
        <v>6</v>
      </c>
      <c r="G32" s="365"/>
      <c r="H32" s="362" t="s">
        <v>129</v>
      </c>
      <c r="I32" s="363"/>
      <c r="J32" s="363"/>
      <c r="K32" s="363"/>
      <c r="L32" s="226" t="s">
        <v>10</v>
      </c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>
        <v>90</v>
      </c>
      <c r="C33" s="91">
        <v>32</v>
      </c>
      <c r="D33" s="364">
        <v>9</v>
      </c>
      <c r="E33" s="364"/>
      <c r="F33" s="364">
        <v>6</v>
      </c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2655</v>
      </c>
      <c r="C35" s="81">
        <f>SUM(C4:C34)</f>
        <v>915</v>
      </c>
      <c r="D35" s="343">
        <f t="shared" ref="D35" si="0">SUM(D4:D34)</f>
        <v>238</v>
      </c>
      <c r="E35" s="343"/>
      <c r="F35" s="343">
        <f t="shared" ref="F35" si="1">SUM(F4:F34)</f>
        <v>180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2</v>
      </c>
      <c r="B38" s="284"/>
      <c r="C38" s="317">
        <f>COUNTIF(L4:M34,"サ高住")+COUNTIF(T4:U34,"サ高住")+COUNTIF(AB4:AC34,"サ高住")</f>
        <v>1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1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2</v>
      </c>
      <c r="U38" s="284"/>
      <c r="V38" s="317"/>
      <c r="W38" s="280">
        <f>SUM(A38:V38)</f>
        <v>6</v>
      </c>
      <c r="X38" s="281"/>
      <c r="Y38" s="282"/>
      <c r="Z38" s="68"/>
      <c r="AA38" s="284">
        <f>COUNTIF(AK4:AL34,"自宅")+COUNTIF(AS4:AT34,"自宅")+COUNTIF(BA4:BB34,"自宅")</f>
        <v>1</v>
      </c>
      <c r="AB38" s="284"/>
      <c r="AC38" s="284"/>
      <c r="AD38" s="284">
        <f>COUNTIF(AK4:AL34,"サ高住")+COUNTIF(AS4:AT34,"サ高住")+COUNTIF(BA4:BB34,"サ高住")</f>
        <v>1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2</v>
      </c>
      <c r="AQ38" s="281"/>
      <c r="AR38" s="282"/>
      <c r="AS38" s="283">
        <f>COUNTIF(AK4:AL34,"特養")+COUNTIF(AS4:AT34,"特養")+COUNTIF(BA4:BB34,"特養")</f>
        <v>1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1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4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 t="s">
        <v>130</v>
      </c>
      <c r="AC41" s="225"/>
      <c r="AD41" s="225"/>
      <c r="AE41" s="225"/>
      <c r="AF41" s="115" t="s">
        <v>25</v>
      </c>
      <c r="AG41" s="226" t="s">
        <v>8</v>
      </c>
      <c r="AH41" s="225"/>
      <c r="AI41" s="227"/>
      <c r="AJ41" s="275" t="s">
        <v>144</v>
      </c>
      <c r="AK41" s="228"/>
      <c r="AL41" s="228"/>
      <c r="AM41" s="228"/>
      <c r="AN41" s="228"/>
      <c r="AO41" s="228"/>
      <c r="AP41" s="228"/>
      <c r="AQ41" s="229"/>
      <c r="AR41" s="224" t="s">
        <v>135</v>
      </c>
      <c r="AS41" s="225"/>
      <c r="AT41" s="225"/>
      <c r="AU41" s="225"/>
      <c r="AV41" s="115" t="s">
        <v>25</v>
      </c>
      <c r="AW41" s="226" t="s">
        <v>13</v>
      </c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4月</v>
      </c>
      <c r="B42" s="93">
        <v>2655</v>
      </c>
      <c r="C42" s="86">
        <v>915</v>
      </c>
      <c r="D42" s="272">
        <v>238</v>
      </c>
      <c r="E42" s="272"/>
      <c r="F42" s="272">
        <v>180</v>
      </c>
      <c r="G42" s="273"/>
      <c r="H42" s="253">
        <v>6</v>
      </c>
      <c r="I42" s="255"/>
      <c r="J42" s="74">
        <v>2</v>
      </c>
      <c r="K42" s="253">
        <v>3</v>
      </c>
      <c r="L42" s="254"/>
      <c r="M42" s="253">
        <v>0</v>
      </c>
      <c r="N42" s="254"/>
      <c r="O42" s="253">
        <v>4</v>
      </c>
      <c r="P42" s="255"/>
      <c r="Q42" s="74">
        <v>2</v>
      </c>
      <c r="R42" s="267">
        <v>457.5</v>
      </c>
      <c r="S42" s="268"/>
      <c r="T42" s="269"/>
      <c r="U42" s="267">
        <v>378.75</v>
      </c>
      <c r="V42" s="268"/>
      <c r="W42" s="269"/>
      <c r="X42" s="279">
        <v>157.5</v>
      </c>
      <c r="Y42" s="271"/>
      <c r="Z42" s="75">
        <v>30</v>
      </c>
      <c r="AA42" s="27"/>
      <c r="AB42" s="274" t="s">
        <v>131</v>
      </c>
      <c r="AC42" s="225"/>
      <c r="AD42" s="225"/>
      <c r="AE42" s="225"/>
      <c r="AF42" s="115" t="s">
        <v>25</v>
      </c>
      <c r="AG42" s="226" t="s">
        <v>8</v>
      </c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 t="s">
        <v>128</v>
      </c>
      <c r="AS42" s="225"/>
      <c r="AT42" s="225"/>
      <c r="AU42" s="225"/>
      <c r="AV42" s="115" t="s">
        <v>25</v>
      </c>
      <c r="AW42" s="226" t="s">
        <v>8</v>
      </c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3月</v>
      </c>
      <c r="B43" s="93">
        <v>2790</v>
      </c>
      <c r="C43" s="86">
        <v>930</v>
      </c>
      <c r="D43" s="272">
        <v>245</v>
      </c>
      <c r="E43" s="272"/>
      <c r="F43" s="272">
        <v>186</v>
      </c>
      <c r="G43" s="273"/>
      <c r="H43" s="253">
        <v>7</v>
      </c>
      <c r="I43" s="255"/>
      <c r="J43" s="74">
        <v>2</v>
      </c>
      <c r="K43" s="253">
        <v>3</v>
      </c>
      <c r="L43" s="254"/>
      <c r="M43" s="253">
        <v>0</v>
      </c>
      <c r="N43" s="254"/>
      <c r="O43" s="253">
        <v>3</v>
      </c>
      <c r="P43" s="255"/>
      <c r="Q43" s="74">
        <v>3</v>
      </c>
      <c r="R43" s="267">
        <v>485.6</v>
      </c>
      <c r="S43" s="268"/>
      <c r="T43" s="269"/>
      <c r="U43" s="267">
        <v>412.5</v>
      </c>
      <c r="V43" s="268"/>
      <c r="W43" s="269"/>
      <c r="X43" s="270">
        <v>165</v>
      </c>
      <c r="Y43" s="271"/>
      <c r="Z43" s="75">
        <v>31</v>
      </c>
      <c r="AA43" s="27"/>
      <c r="AB43" s="224" t="s">
        <v>133</v>
      </c>
      <c r="AC43" s="225"/>
      <c r="AD43" s="225"/>
      <c r="AE43" s="225"/>
      <c r="AF43" s="115" t="s">
        <v>25</v>
      </c>
      <c r="AG43" s="226" t="s">
        <v>18</v>
      </c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 t="s">
        <v>138</v>
      </c>
      <c r="AS43" s="225"/>
      <c r="AT43" s="225"/>
      <c r="AU43" s="225"/>
      <c r="AV43" s="115" t="s">
        <v>25</v>
      </c>
      <c r="AW43" s="226" t="s">
        <v>11</v>
      </c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2月</v>
      </c>
      <c r="B44" s="93">
        <v>2408</v>
      </c>
      <c r="C44" s="86">
        <v>822</v>
      </c>
      <c r="D44" s="272">
        <v>230</v>
      </c>
      <c r="E44" s="272"/>
      <c r="F44" s="272">
        <v>168</v>
      </c>
      <c r="G44" s="273"/>
      <c r="H44" s="253">
        <v>6</v>
      </c>
      <c r="I44" s="255"/>
      <c r="J44" s="74">
        <v>1</v>
      </c>
      <c r="K44" s="253">
        <v>1</v>
      </c>
      <c r="L44" s="254"/>
      <c r="M44" s="253">
        <v>0</v>
      </c>
      <c r="N44" s="254"/>
      <c r="O44" s="253">
        <v>6</v>
      </c>
      <c r="P44" s="255"/>
      <c r="Q44" s="74">
        <v>1</v>
      </c>
      <c r="R44" s="267">
        <v>425</v>
      </c>
      <c r="S44" s="268"/>
      <c r="T44" s="269"/>
      <c r="U44" s="267">
        <v>363.8</v>
      </c>
      <c r="V44" s="268"/>
      <c r="W44" s="269"/>
      <c r="X44" s="270">
        <v>146.30000000000001</v>
      </c>
      <c r="Y44" s="271"/>
      <c r="Z44" s="75">
        <v>28</v>
      </c>
      <c r="AA44" s="27"/>
      <c r="AB44" s="224" t="s">
        <v>126</v>
      </c>
      <c r="AC44" s="225"/>
      <c r="AD44" s="225"/>
      <c r="AE44" s="225"/>
      <c r="AF44" s="115" t="s">
        <v>25</v>
      </c>
      <c r="AG44" s="226" t="s">
        <v>12</v>
      </c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 t="s">
        <v>140</v>
      </c>
      <c r="AS44" s="225"/>
      <c r="AT44" s="225"/>
      <c r="AU44" s="225"/>
      <c r="AV44" s="115" t="s">
        <v>25</v>
      </c>
      <c r="AW44" s="226" t="s">
        <v>10</v>
      </c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1月</v>
      </c>
      <c r="B45" s="93">
        <v>2759</v>
      </c>
      <c r="C45" s="86">
        <v>952</v>
      </c>
      <c r="D45" s="272">
        <v>240</v>
      </c>
      <c r="E45" s="272"/>
      <c r="F45" s="272">
        <v>186</v>
      </c>
      <c r="G45" s="273"/>
      <c r="H45" s="253">
        <v>5</v>
      </c>
      <c r="I45" s="255"/>
      <c r="J45" s="74">
        <v>2</v>
      </c>
      <c r="K45" s="253">
        <v>1</v>
      </c>
      <c r="L45" s="254"/>
      <c r="M45" s="253">
        <v>1</v>
      </c>
      <c r="N45" s="254"/>
      <c r="O45" s="253">
        <v>7</v>
      </c>
      <c r="P45" s="255"/>
      <c r="Q45" s="74">
        <v>1</v>
      </c>
      <c r="R45" s="267">
        <v>442.5</v>
      </c>
      <c r="S45" s="268"/>
      <c r="T45" s="269"/>
      <c r="U45" s="267">
        <v>348.8</v>
      </c>
      <c r="V45" s="268"/>
      <c r="W45" s="269"/>
      <c r="X45" s="270">
        <v>150</v>
      </c>
      <c r="Y45" s="271"/>
      <c r="Z45" s="75">
        <v>31</v>
      </c>
      <c r="AA45" s="27"/>
      <c r="AB45" s="224" t="s">
        <v>127</v>
      </c>
      <c r="AC45" s="225"/>
      <c r="AD45" s="225"/>
      <c r="AE45" s="225"/>
      <c r="AF45" s="115" t="s">
        <v>25</v>
      </c>
      <c r="AG45" s="226" t="s">
        <v>12</v>
      </c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12月</v>
      </c>
      <c r="B46" s="93">
        <v>2790</v>
      </c>
      <c r="C46" s="86">
        <v>977</v>
      </c>
      <c r="D46" s="272">
        <v>238</v>
      </c>
      <c r="E46" s="272"/>
      <c r="F46" s="272">
        <v>162</v>
      </c>
      <c r="G46" s="273"/>
      <c r="H46" s="253">
        <v>3</v>
      </c>
      <c r="I46" s="255"/>
      <c r="J46" s="74">
        <v>1</v>
      </c>
      <c r="K46" s="253">
        <v>3</v>
      </c>
      <c r="L46" s="254"/>
      <c r="M46" s="253">
        <v>0</v>
      </c>
      <c r="N46" s="254"/>
      <c r="O46" s="253">
        <v>9</v>
      </c>
      <c r="P46" s="255"/>
      <c r="Q46" s="74">
        <v>3</v>
      </c>
      <c r="R46" s="267">
        <v>470.6</v>
      </c>
      <c r="S46" s="268"/>
      <c r="T46" s="269"/>
      <c r="U46" s="267">
        <v>390</v>
      </c>
      <c r="V46" s="268"/>
      <c r="W46" s="269"/>
      <c r="X46" s="270">
        <v>165</v>
      </c>
      <c r="Y46" s="271"/>
      <c r="Z46" s="75">
        <v>31</v>
      </c>
      <c r="AA46" s="27"/>
      <c r="AB46" s="274" t="s">
        <v>129</v>
      </c>
      <c r="AC46" s="225"/>
      <c r="AD46" s="225"/>
      <c r="AE46" s="225"/>
      <c r="AF46" s="115" t="s">
        <v>25</v>
      </c>
      <c r="AG46" s="226" t="s">
        <v>10</v>
      </c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11月</v>
      </c>
      <c r="B47" s="93">
        <v>2730</v>
      </c>
      <c r="C47" s="86">
        <v>960</v>
      </c>
      <c r="D47" s="272">
        <v>230</v>
      </c>
      <c r="E47" s="272"/>
      <c r="F47" s="272">
        <v>150</v>
      </c>
      <c r="G47" s="273"/>
      <c r="H47" s="253">
        <v>6</v>
      </c>
      <c r="I47" s="255"/>
      <c r="J47" s="74">
        <v>2</v>
      </c>
      <c r="K47" s="253">
        <v>2</v>
      </c>
      <c r="L47" s="254"/>
      <c r="M47" s="253">
        <v>0</v>
      </c>
      <c r="N47" s="254"/>
      <c r="O47" s="253">
        <v>4</v>
      </c>
      <c r="P47" s="255"/>
      <c r="Q47" s="74">
        <v>2</v>
      </c>
      <c r="R47" s="267">
        <v>431.3</v>
      </c>
      <c r="S47" s="268"/>
      <c r="T47" s="269"/>
      <c r="U47" s="267">
        <v>378.8</v>
      </c>
      <c r="V47" s="268"/>
      <c r="W47" s="269"/>
      <c r="X47" s="270">
        <v>157.5</v>
      </c>
      <c r="Y47" s="271"/>
      <c r="Z47" s="75">
        <v>30</v>
      </c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7853</v>
      </c>
      <c r="C48" s="87">
        <f>SUM(C42:C44)</f>
        <v>2667</v>
      </c>
      <c r="D48" s="471">
        <f>SUM(D42:E44)</f>
        <v>713</v>
      </c>
      <c r="E48" s="471"/>
      <c r="F48" s="471">
        <f>SUM(F42:G44)</f>
        <v>534</v>
      </c>
      <c r="G48" s="472"/>
      <c r="H48" s="473">
        <f>SUM(H42:I44)</f>
        <v>19</v>
      </c>
      <c r="I48" s="474"/>
      <c r="J48" s="76">
        <f>SUM(J42:J44)</f>
        <v>5</v>
      </c>
      <c r="K48" s="473">
        <f>SUM(K42:L47)</f>
        <v>13</v>
      </c>
      <c r="L48" s="475"/>
      <c r="M48" s="473">
        <f>SUM(M42:N47)</f>
        <v>1</v>
      </c>
      <c r="N48" s="476"/>
      <c r="O48" s="95">
        <f>SUM(O42:P44)</f>
        <v>13</v>
      </c>
      <c r="P48" s="96">
        <f>SUM(O42:P47)</f>
        <v>33</v>
      </c>
      <c r="Q48" s="76">
        <f>SUM(Q42:Q44)</f>
        <v>6</v>
      </c>
      <c r="R48" s="492">
        <f>SUM(R42:T44)</f>
        <v>1368.1</v>
      </c>
      <c r="S48" s="493"/>
      <c r="T48" s="494"/>
      <c r="U48" s="492">
        <f>SUM(U42:W44)</f>
        <v>1155.05</v>
      </c>
      <c r="V48" s="493"/>
      <c r="W48" s="494"/>
      <c r="X48" s="477">
        <f>SUM(X42:Y44)</f>
        <v>468.8</v>
      </c>
      <c r="Y48" s="478"/>
      <c r="Z48" s="77">
        <f>SUM(Z42:Z44)</f>
        <v>89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>
        <f>SUM(K42:L47)/(SUM(O42:P47)-SUM(M42:N47))</f>
        <v>0.40625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>30% 超</v>
      </c>
      <c r="O50" s="244"/>
      <c r="P50" s="244"/>
      <c r="Q50" s="244"/>
      <c r="R50" s="244"/>
      <c r="S50" s="245">
        <f>IF(ISERROR(H50),"",IF(N50="30% 以下",0,IF(N50="30% 超",10,20)))</f>
        <v>10</v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>
        <f>ROUNDDOWN(30.4/(SUM(B42:B44)/(SUM(H42:I44)+SUM(O42:P44))*2),4)</f>
        <v>6.1899999999999997E-2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>5% 以上</v>
      </c>
      <c r="O51" s="179"/>
      <c r="P51" s="179"/>
      <c r="Q51" s="179"/>
      <c r="R51" s="179"/>
      <c r="S51" s="180">
        <f>IF(ISERROR(H51),"",IF(N51="5% 未満",0,IF(N51="5% 以上",10,20)))</f>
        <v>10</v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>
        <f>J48/H48</f>
        <v>0.26315789473684209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>10% 以上</v>
      </c>
      <c r="O52" s="179"/>
      <c r="P52" s="179"/>
      <c r="Q52" s="179"/>
      <c r="R52" s="179"/>
      <c r="S52" s="180">
        <f>IF(ISERROR(H52),"",IF(N52="10% 未満",0,IF(N52="10% 以上",5,10)))</f>
        <v>5</v>
      </c>
      <c r="T52" s="180"/>
      <c r="U52" s="181"/>
      <c r="V52" s="26"/>
      <c r="W52" s="237">
        <f>SUM(S50:U59)</f>
        <v>47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>
        <f>Q48/SUM(K42:L44)</f>
        <v>0.8571428571428571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>30% 以上</v>
      </c>
      <c r="O53" s="179"/>
      <c r="P53" s="179"/>
      <c r="Q53" s="179"/>
      <c r="R53" s="179"/>
      <c r="S53" s="180">
        <f>IF(ISERROR(H53),"",IF(N53="10% 未満",0,IF(N53="10% 以上",5,10)))</f>
        <v>10</v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 t="s">
        <v>47</v>
      </c>
      <c r="I54" s="221"/>
      <c r="J54" s="221" t="s">
        <v>94</v>
      </c>
      <c r="K54" s="221"/>
      <c r="L54" s="221"/>
      <c r="M54" s="222"/>
      <c r="N54" s="223" t="str">
        <f>IF(COUNTA(H54:M54)=3,"3サービス",IF(COUNTA(H54:M54)=2,"2サービス",IF(COUNTA(H54:M54)=1,"1サービス","0サービス")))</f>
        <v>2サービス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1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>
        <f>ROUNDDOWN(R48/X48/B48*Z48*100,2)</f>
        <v>3.3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>3 以上</v>
      </c>
      <c r="O55" s="179"/>
      <c r="P55" s="179"/>
      <c r="Q55" s="179"/>
      <c r="R55" s="179"/>
      <c r="S55" s="180">
        <f>IF(ISERROR(H55),"",IF(N55="3 未満",0,IF(N55="3 以上",2,IF(M55="○",5,3))))</f>
        <v>2</v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要件あり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>
        <f>ROUNDDOWN(U48/X48/B48*Z48*100,2)</f>
        <v>2.79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>2 以上</v>
      </c>
      <c r="O56" s="179"/>
      <c r="P56" s="179"/>
      <c r="Q56" s="179"/>
      <c r="R56" s="179"/>
      <c r="S56" s="180">
        <f>IF(ISERROR(H56),"",IF(N56="2 未満",0,IF(N56="2 以上",3,5)))</f>
        <v>3</v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>
        <f>C48/B48</f>
        <v>0.33961543359225771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>35% 未満</v>
      </c>
      <c r="O57" s="179"/>
      <c r="P57" s="179"/>
      <c r="Q57" s="179"/>
      <c r="R57" s="179"/>
      <c r="S57" s="180">
        <f>IF(ISERROR(H57),"",IF(N57="35% 未満",0,IF(N57="35% 以上",3,5)))</f>
        <v>0</v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加算型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要件あり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>
        <f>D48/B48</f>
        <v>9.0793327390806061E-2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>5% 以上</v>
      </c>
      <c r="O58" s="179"/>
      <c r="P58" s="179"/>
      <c r="Q58" s="179"/>
      <c r="R58" s="179"/>
      <c r="S58" s="180">
        <f>IF(ISERROR(H58),"",IF(N58="5% 未満",0,IF(N58="5% 以上",3,5)))</f>
        <v>3</v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要件あり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>
        <f>F48/B48</f>
        <v>6.799949064051955E-2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>5% 以上</v>
      </c>
      <c r="O59" s="195"/>
      <c r="P59" s="195"/>
      <c r="Q59" s="195"/>
      <c r="R59" s="195"/>
      <c r="S59" s="196">
        <f>IF(ISERROR(H59),"",IF(N59="5% 未満",0,IF(N59="5% 以上",3,5)))</f>
        <v>3</v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sheet="1" objects="1" scenarios="1" selectLockedCells="1"/>
  <mergeCells count="898">
    <mergeCell ref="H55:J55"/>
    <mergeCell ref="K55:L55"/>
    <mergeCell ref="R40:T40"/>
    <mergeCell ref="R41:T41"/>
    <mergeCell ref="U40:W40"/>
    <mergeCell ref="U41:W41"/>
    <mergeCell ref="R42:T42"/>
    <mergeCell ref="R43:T43"/>
    <mergeCell ref="R44:T44"/>
    <mergeCell ref="R45:T45"/>
    <mergeCell ref="R46:T46"/>
    <mergeCell ref="R47:T47"/>
    <mergeCell ref="R48:T48"/>
    <mergeCell ref="U42:W42"/>
    <mergeCell ref="U43:W43"/>
    <mergeCell ref="U44:W44"/>
    <mergeCell ref="U45:W45"/>
    <mergeCell ref="U46:W46"/>
    <mergeCell ref="U47:W47"/>
    <mergeCell ref="U48:W48"/>
    <mergeCell ref="J40:J41"/>
    <mergeCell ref="Q40:Q41"/>
    <mergeCell ref="H46:I46"/>
    <mergeCell ref="K46:L46"/>
    <mergeCell ref="AB3:AC3"/>
    <mergeCell ref="AD3:AE3"/>
    <mergeCell ref="AG3:AJ3"/>
    <mergeCell ref="AK3:AL3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X3:AA3"/>
    <mergeCell ref="AS3:AT3"/>
    <mergeCell ref="AU3:AV3"/>
    <mergeCell ref="AW3:AZ3"/>
    <mergeCell ref="BA3:BB3"/>
    <mergeCell ref="BC3:BD3"/>
    <mergeCell ref="AM3:AN3"/>
    <mergeCell ref="AO3:AR3"/>
    <mergeCell ref="BA4:BB4"/>
    <mergeCell ref="BC4:BD4"/>
    <mergeCell ref="D5:E5"/>
    <mergeCell ref="F5:G5"/>
    <mergeCell ref="H5:K5"/>
    <mergeCell ref="L5:M5"/>
    <mergeCell ref="N5:O5"/>
    <mergeCell ref="P5:S5"/>
    <mergeCell ref="T5:U5"/>
    <mergeCell ref="AG4:AJ4"/>
    <mergeCell ref="AK4:AL4"/>
    <mergeCell ref="AM4:AN4"/>
    <mergeCell ref="AO4:AR4"/>
    <mergeCell ref="AS4:AT4"/>
    <mergeCell ref="AU4:AV4"/>
    <mergeCell ref="P4:S4"/>
    <mergeCell ref="T4:U4"/>
    <mergeCell ref="V4:W4"/>
    <mergeCell ref="X4:AA4"/>
    <mergeCell ref="AB4:AC4"/>
    <mergeCell ref="AD4:AE4"/>
    <mergeCell ref="BC5:BD5"/>
    <mergeCell ref="AM5:AN5"/>
    <mergeCell ref="D4:E4"/>
    <mergeCell ref="P6:S6"/>
    <mergeCell ref="T6:U6"/>
    <mergeCell ref="V6:W6"/>
    <mergeCell ref="X6:AA6"/>
    <mergeCell ref="AW4:AZ4"/>
    <mergeCell ref="F4:G4"/>
    <mergeCell ref="H4:K4"/>
    <mergeCell ref="L4:M4"/>
    <mergeCell ref="N4:O4"/>
    <mergeCell ref="AO5:AR5"/>
    <mergeCell ref="AS5:AT5"/>
    <mergeCell ref="AU5:AV5"/>
    <mergeCell ref="AW5:AZ5"/>
    <mergeCell ref="BA5:BB5"/>
    <mergeCell ref="V5:W5"/>
    <mergeCell ref="X5:AA5"/>
    <mergeCell ref="AB5:AC5"/>
    <mergeCell ref="AD5:AE5"/>
    <mergeCell ref="AG5:AJ5"/>
    <mergeCell ref="AK5:AL5"/>
    <mergeCell ref="AS6:AT6"/>
    <mergeCell ref="AU6:AV6"/>
    <mergeCell ref="AW6:AZ6"/>
    <mergeCell ref="BA6:BB6"/>
    <mergeCell ref="BC6:BD6"/>
    <mergeCell ref="D7:E7"/>
    <mergeCell ref="F7:G7"/>
    <mergeCell ref="H7:K7"/>
    <mergeCell ref="L7:M7"/>
    <mergeCell ref="N7:O7"/>
    <mergeCell ref="AB6:AC6"/>
    <mergeCell ref="AD6:AE6"/>
    <mergeCell ref="AG6:AJ6"/>
    <mergeCell ref="AK6:AL6"/>
    <mergeCell ref="AM6:AN6"/>
    <mergeCell ref="AO6:AR6"/>
    <mergeCell ref="AW7:AZ7"/>
    <mergeCell ref="BA7:BB7"/>
    <mergeCell ref="BC7:BD7"/>
    <mergeCell ref="AM7:AN7"/>
    <mergeCell ref="AO7:AR7"/>
    <mergeCell ref="AS7:AT7"/>
    <mergeCell ref="AU7:AV7"/>
    <mergeCell ref="D6:E6"/>
    <mergeCell ref="F6:G6"/>
    <mergeCell ref="H6:K6"/>
    <mergeCell ref="L6:M6"/>
    <mergeCell ref="N6:O6"/>
    <mergeCell ref="D8:E8"/>
    <mergeCell ref="F8:G8"/>
    <mergeCell ref="H8:K8"/>
    <mergeCell ref="L8:M8"/>
    <mergeCell ref="N8:O8"/>
    <mergeCell ref="P8:S8"/>
    <mergeCell ref="T8:U8"/>
    <mergeCell ref="AG7:AJ7"/>
    <mergeCell ref="AK7:AL7"/>
    <mergeCell ref="P7:S7"/>
    <mergeCell ref="T7:U7"/>
    <mergeCell ref="V7:W7"/>
    <mergeCell ref="X7:AA7"/>
    <mergeCell ref="AB7:AC7"/>
    <mergeCell ref="AD7:AE7"/>
    <mergeCell ref="BC8:BD8"/>
    <mergeCell ref="D9:E9"/>
    <mergeCell ref="F9:G9"/>
    <mergeCell ref="H9:K9"/>
    <mergeCell ref="L9:M9"/>
    <mergeCell ref="N9:O9"/>
    <mergeCell ref="P9:S9"/>
    <mergeCell ref="T9:U9"/>
    <mergeCell ref="V9:W9"/>
    <mergeCell ref="X9:AA9"/>
    <mergeCell ref="AM8:AN8"/>
    <mergeCell ref="AO8:AR8"/>
    <mergeCell ref="AS8:AT8"/>
    <mergeCell ref="AU8:AV8"/>
    <mergeCell ref="AW8:AZ8"/>
    <mergeCell ref="BA8:BB8"/>
    <mergeCell ref="V8:W8"/>
    <mergeCell ref="X8:AA8"/>
    <mergeCell ref="AB8:AC8"/>
    <mergeCell ref="AD8:AE8"/>
    <mergeCell ref="AG8:AJ8"/>
    <mergeCell ref="AK8:AL8"/>
    <mergeCell ref="AS9:AT9"/>
    <mergeCell ref="AU9:AV9"/>
    <mergeCell ref="AW9:AZ9"/>
    <mergeCell ref="BA9:BB9"/>
    <mergeCell ref="BC9:BD9"/>
    <mergeCell ref="D10:E10"/>
    <mergeCell ref="F10:G10"/>
    <mergeCell ref="H10:K10"/>
    <mergeCell ref="L10:M10"/>
    <mergeCell ref="N10:O10"/>
    <mergeCell ref="AB9:AC9"/>
    <mergeCell ref="AD9:AE9"/>
    <mergeCell ref="AG9:AJ9"/>
    <mergeCell ref="AK9:AL9"/>
    <mergeCell ref="AM9:AN9"/>
    <mergeCell ref="AO9:AR9"/>
    <mergeCell ref="AW10:AZ10"/>
    <mergeCell ref="BA10:BB10"/>
    <mergeCell ref="BC10:BD10"/>
    <mergeCell ref="AM10:AN10"/>
    <mergeCell ref="AO10:AR10"/>
    <mergeCell ref="AS10:AT10"/>
    <mergeCell ref="AU10:AV10"/>
    <mergeCell ref="D11:E11"/>
    <mergeCell ref="F11:G11"/>
    <mergeCell ref="H11:K11"/>
    <mergeCell ref="L11:M11"/>
    <mergeCell ref="N11:O11"/>
    <mergeCell ref="P11:S11"/>
    <mergeCell ref="T11:U11"/>
    <mergeCell ref="AG10:AJ10"/>
    <mergeCell ref="AK10:AL10"/>
    <mergeCell ref="P10:S10"/>
    <mergeCell ref="T10:U10"/>
    <mergeCell ref="V10:W10"/>
    <mergeCell ref="X10:AA10"/>
    <mergeCell ref="AB10:AC10"/>
    <mergeCell ref="AD10:AE10"/>
    <mergeCell ref="BC11:BD11"/>
    <mergeCell ref="D12:E12"/>
    <mergeCell ref="F12:G12"/>
    <mergeCell ref="H12:K12"/>
    <mergeCell ref="L12:M12"/>
    <mergeCell ref="N12:O12"/>
    <mergeCell ref="P12:S12"/>
    <mergeCell ref="T12:U12"/>
    <mergeCell ref="V12:W12"/>
    <mergeCell ref="X12:AA12"/>
    <mergeCell ref="AM11:AN11"/>
    <mergeCell ref="AO11:AR11"/>
    <mergeCell ref="AS11:AT11"/>
    <mergeCell ref="AU11:AV11"/>
    <mergeCell ref="AW11:AZ11"/>
    <mergeCell ref="BA11:BB11"/>
    <mergeCell ref="V11:W11"/>
    <mergeCell ref="X11:AA11"/>
    <mergeCell ref="AB11:AC11"/>
    <mergeCell ref="AD11:AE11"/>
    <mergeCell ref="AG11:AJ11"/>
    <mergeCell ref="AK11:AL11"/>
    <mergeCell ref="AS12:AT12"/>
    <mergeCell ref="AU12:AV12"/>
    <mergeCell ref="AW12:AZ12"/>
    <mergeCell ref="BA12:BB12"/>
    <mergeCell ref="BC12:BD12"/>
    <mergeCell ref="D13:E13"/>
    <mergeCell ref="F13:G13"/>
    <mergeCell ref="H13:K13"/>
    <mergeCell ref="L13:M13"/>
    <mergeCell ref="N13:O13"/>
    <mergeCell ref="AB12:AC12"/>
    <mergeCell ref="AD12:AE12"/>
    <mergeCell ref="AG12:AJ12"/>
    <mergeCell ref="AK12:AL12"/>
    <mergeCell ref="AM12:AN12"/>
    <mergeCell ref="AO12:AR12"/>
    <mergeCell ref="AW13:AZ13"/>
    <mergeCell ref="BA13:BB13"/>
    <mergeCell ref="BC13:BD13"/>
    <mergeCell ref="AM13:AN13"/>
    <mergeCell ref="AO13:AR13"/>
    <mergeCell ref="AS13:AT13"/>
    <mergeCell ref="AU13:AV13"/>
    <mergeCell ref="D14:E14"/>
    <mergeCell ref="F14:G14"/>
    <mergeCell ref="H14:K14"/>
    <mergeCell ref="L14:M14"/>
    <mergeCell ref="N14:O14"/>
    <mergeCell ref="P14:S14"/>
    <mergeCell ref="T14:U14"/>
    <mergeCell ref="AG13:AJ13"/>
    <mergeCell ref="AK13:AL13"/>
    <mergeCell ref="P13:S13"/>
    <mergeCell ref="T13:U13"/>
    <mergeCell ref="V13:W13"/>
    <mergeCell ref="X13:AA13"/>
    <mergeCell ref="AB13:AC13"/>
    <mergeCell ref="AD13:AE13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X15:AA15"/>
    <mergeCell ref="AM14:AN14"/>
    <mergeCell ref="AO14:AR14"/>
    <mergeCell ref="AS14:AT14"/>
    <mergeCell ref="AU14:AV14"/>
    <mergeCell ref="AW14:AZ14"/>
    <mergeCell ref="BA14:BB14"/>
    <mergeCell ref="V14:W14"/>
    <mergeCell ref="X14:AA14"/>
    <mergeCell ref="AB14:AC14"/>
    <mergeCell ref="AD14:AE14"/>
    <mergeCell ref="AG14:AJ14"/>
    <mergeCell ref="AK14:AL14"/>
    <mergeCell ref="AS15:AT15"/>
    <mergeCell ref="AU15:AV15"/>
    <mergeCell ref="AW15:AZ15"/>
    <mergeCell ref="BA15:BB15"/>
    <mergeCell ref="BC15:BD15"/>
    <mergeCell ref="D16:E16"/>
    <mergeCell ref="F16:G16"/>
    <mergeCell ref="H16:K16"/>
    <mergeCell ref="L16:M16"/>
    <mergeCell ref="N16:O16"/>
    <mergeCell ref="AB15:AC15"/>
    <mergeCell ref="AD15:AE15"/>
    <mergeCell ref="AG15:AJ15"/>
    <mergeCell ref="AK15:AL15"/>
    <mergeCell ref="AM15:AN15"/>
    <mergeCell ref="AO15:AR15"/>
    <mergeCell ref="AW16:AZ16"/>
    <mergeCell ref="BA16:BB16"/>
    <mergeCell ref="BC16:BD16"/>
    <mergeCell ref="AM16:AN16"/>
    <mergeCell ref="AO16:AR16"/>
    <mergeCell ref="AS16:AT16"/>
    <mergeCell ref="AU16:AV16"/>
    <mergeCell ref="D17:E17"/>
    <mergeCell ref="F17:G17"/>
    <mergeCell ref="H17:K17"/>
    <mergeCell ref="L17:M17"/>
    <mergeCell ref="N17:O17"/>
    <mergeCell ref="P17:S17"/>
    <mergeCell ref="T17:U17"/>
    <mergeCell ref="AG16:AJ16"/>
    <mergeCell ref="AK16:AL16"/>
    <mergeCell ref="P16:S16"/>
    <mergeCell ref="T16:U16"/>
    <mergeCell ref="V16:W16"/>
    <mergeCell ref="X16:AA16"/>
    <mergeCell ref="AB16:AC16"/>
    <mergeCell ref="AD16:AE16"/>
    <mergeCell ref="BC17:BD17"/>
    <mergeCell ref="D18:E18"/>
    <mergeCell ref="F18:G18"/>
    <mergeCell ref="H18:K18"/>
    <mergeCell ref="L18:M18"/>
    <mergeCell ref="N18:O18"/>
    <mergeCell ref="P18:S18"/>
    <mergeCell ref="T18:U18"/>
    <mergeCell ref="V18:W18"/>
    <mergeCell ref="X18:AA18"/>
    <mergeCell ref="AM17:AN17"/>
    <mergeCell ref="AO17:AR17"/>
    <mergeCell ref="AS17:AT17"/>
    <mergeCell ref="AU17:AV17"/>
    <mergeCell ref="AW17:AZ17"/>
    <mergeCell ref="BA17:BB17"/>
    <mergeCell ref="V17:W17"/>
    <mergeCell ref="X17:AA17"/>
    <mergeCell ref="AB17:AC17"/>
    <mergeCell ref="AD17:AE17"/>
    <mergeCell ref="AG17:AJ17"/>
    <mergeCell ref="AK17:AL17"/>
    <mergeCell ref="AS18:AT18"/>
    <mergeCell ref="AU18:AV18"/>
    <mergeCell ref="AW18:AZ18"/>
    <mergeCell ref="BA18:BB18"/>
    <mergeCell ref="BC18:BD18"/>
    <mergeCell ref="D19:E19"/>
    <mergeCell ref="F19:G19"/>
    <mergeCell ref="H19:K19"/>
    <mergeCell ref="L19:M19"/>
    <mergeCell ref="N19:O19"/>
    <mergeCell ref="AB18:AC18"/>
    <mergeCell ref="AD18:AE18"/>
    <mergeCell ref="AG18:AJ18"/>
    <mergeCell ref="AK18:AL18"/>
    <mergeCell ref="AM18:AN18"/>
    <mergeCell ref="AO18:AR18"/>
    <mergeCell ref="AW19:AZ19"/>
    <mergeCell ref="BA19:BB19"/>
    <mergeCell ref="BC19:BD19"/>
    <mergeCell ref="AM19:AN19"/>
    <mergeCell ref="AO19:AR19"/>
    <mergeCell ref="AS19:AT19"/>
    <mergeCell ref="AU19:AV19"/>
    <mergeCell ref="D20:E20"/>
    <mergeCell ref="F20:G20"/>
    <mergeCell ref="H20:K20"/>
    <mergeCell ref="L20:M20"/>
    <mergeCell ref="N20:O20"/>
    <mergeCell ref="P20:S20"/>
    <mergeCell ref="T20:U20"/>
    <mergeCell ref="AG19:AJ19"/>
    <mergeCell ref="AK19:AL19"/>
    <mergeCell ref="P19:S19"/>
    <mergeCell ref="T19:U19"/>
    <mergeCell ref="V19:W19"/>
    <mergeCell ref="X19:AA19"/>
    <mergeCell ref="AB19:AC19"/>
    <mergeCell ref="AD19:AE19"/>
    <mergeCell ref="BC20:BD20"/>
    <mergeCell ref="D21:E21"/>
    <mergeCell ref="F21:G21"/>
    <mergeCell ref="H21:K21"/>
    <mergeCell ref="L21:M21"/>
    <mergeCell ref="N21:O21"/>
    <mergeCell ref="P21:S21"/>
    <mergeCell ref="T21:U21"/>
    <mergeCell ref="V21:W21"/>
    <mergeCell ref="X21:AA21"/>
    <mergeCell ref="AM20:AN20"/>
    <mergeCell ref="AO20:AR20"/>
    <mergeCell ref="AS20:AT20"/>
    <mergeCell ref="AU20:AV20"/>
    <mergeCell ref="AW20:AZ20"/>
    <mergeCell ref="BA20:BB20"/>
    <mergeCell ref="V20:W20"/>
    <mergeCell ref="X20:AA20"/>
    <mergeCell ref="AB20:AC20"/>
    <mergeCell ref="AD20:AE20"/>
    <mergeCell ref="AG20:AJ20"/>
    <mergeCell ref="AK20:AL20"/>
    <mergeCell ref="AS21:AT21"/>
    <mergeCell ref="AU21:AV21"/>
    <mergeCell ref="AW21:AZ21"/>
    <mergeCell ref="BA21:BB21"/>
    <mergeCell ref="BC21:BD21"/>
    <mergeCell ref="D22:E22"/>
    <mergeCell ref="F22:G22"/>
    <mergeCell ref="H22:K22"/>
    <mergeCell ref="L22:M22"/>
    <mergeCell ref="N22:O22"/>
    <mergeCell ref="AB21:AC21"/>
    <mergeCell ref="AD21:AE21"/>
    <mergeCell ref="AG21:AJ21"/>
    <mergeCell ref="AK21:AL21"/>
    <mergeCell ref="AM21:AN21"/>
    <mergeCell ref="AO21:AR21"/>
    <mergeCell ref="AW22:AZ22"/>
    <mergeCell ref="BA22:BB22"/>
    <mergeCell ref="BC22:BD22"/>
    <mergeCell ref="AM22:AN22"/>
    <mergeCell ref="AO22:AR22"/>
    <mergeCell ref="AS22:AT22"/>
    <mergeCell ref="AU22:AV22"/>
    <mergeCell ref="D23:E23"/>
    <mergeCell ref="F23:G23"/>
    <mergeCell ref="H23:K23"/>
    <mergeCell ref="L23:M23"/>
    <mergeCell ref="N23:O23"/>
    <mergeCell ref="P23:S23"/>
    <mergeCell ref="T23:U23"/>
    <mergeCell ref="AG22:AJ22"/>
    <mergeCell ref="AK22:AL22"/>
    <mergeCell ref="P22:S22"/>
    <mergeCell ref="T22:U22"/>
    <mergeCell ref="V22:W22"/>
    <mergeCell ref="X22:AA22"/>
    <mergeCell ref="AB22:AC22"/>
    <mergeCell ref="AD22:AE22"/>
    <mergeCell ref="BC23:BD23"/>
    <mergeCell ref="D24:E24"/>
    <mergeCell ref="F24:G24"/>
    <mergeCell ref="H24:K24"/>
    <mergeCell ref="L24:M24"/>
    <mergeCell ref="N24:O24"/>
    <mergeCell ref="P24:S24"/>
    <mergeCell ref="T24:U24"/>
    <mergeCell ref="V24:W24"/>
    <mergeCell ref="X24:AA24"/>
    <mergeCell ref="AM23:AN23"/>
    <mergeCell ref="AO23:AR23"/>
    <mergeCell ref="AS23:AT23"/>
    <mergeCell ref="AU23:AV23"/>
    <mergeCell ref="AW23:AZ23"/>
    <mergeCell ref="BA23:BB23"/>
    <mergeCell ref="V23:W23"/>
    <mergeCell ref="X23:AA23"/>
    <mergeCell ref="AB23:AC23"/>
    <mergeCell ref="AD23:AE23"/>
    <mergeCell ref="AG23:AJ23"/>
    <mergeCell ref="AK23:AL23"/>
    <mergeCell ref="AS24:AT24"/>
    <mergeCell ref="AU24:AV24"/>
    <mergeCell ref="AW24:AZ24"/>
    <mergeCell ref="BA24:BB24"/>
    <mergeCell ref="BC24:BD24"/>
    <mergeCell ref="D25:E25"/>
    <mergeCell ref="F25:G25"/>
    <mergeCell ref="H25:K25"/>
    <mergeCell ref="L25:M25"/>
    <mergeCell ref="N25:O25"/>
    <mergeCell ref="AB24:AC24"/>
    <mergeCell ref="AD24:AE24"/>
    <mergeCell ref="AG24:AJ24"/>
    <mergeCell ref="AK24:AL24"/>
    <mergeCell ref="AM24:AN24"/>
    <mergeCell ref="AO24:AR24"/>
    <mergeCell ref="AW25:AZ25"/>
    <mergeCell ref="BA25:BB25"/>
    <mergeCell ref="BC25:BD25"/>
    <mergeCell ref="AM25:AN25"/>
    <mergeCell ref="AO25:AR25"/>
    <mergeCell ref="AS25:AT25"/>
    <mergeCell ref="AU25:AV25"/>
    <mergeCell ref="D26:E26"/>
    <mergeCell ref="F26:G26"/>
    <mergeCell ref="H26:K26"/>
    <mergeCell ref="L26:M26"/>
    <mergeCell ref="N26:O26"/>
    <mergeCell ref="P26:S26"/>
    <mergeCell ref="T26:U26"/>
    <mergeCell ref="AG25:AJ25"/>
    <mergeCell ref="AK25:AL25"/>
    <mergeCell ref="P25:S25"/>
    <mergeCell ref="T25:U25"/>
    <mergeCell ref="V25:W25"/>
    <mergeCell ref="X25:AA25"/>
    <mergeCell ref="AB25:AC25"/>
    <mergeCell ref="AD25:AE25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X27:AA27"/>
    <mergeCell ref="AM26:AN26"/>
    <mergeCell ref="AO26:AR26"/>
    <mergeCell ref="AS26:AT26"/>
    <mergeCell ref="AU26:AV26"/>
    <mergeCell ref="AW26:AZ26"/>
    <mergeCell ref="BA26:BB26"/>
    <mergeCell ref="V26:W26"/>
    <mergeCell ref="X26:AA26"/>
    <mergeCell ref="AB26:AC26"/>
    <mergeCell ref="AD26:AE26"/>
    <mergeCell ref="AG26:AJ26"/>
    <mergeCell ref="AK26:AL26"/>
    <mergeCell ref="AS27:AT27"/>
    <mergeCell ref="AU27:AV27"/>
    <mergeCell ref="AW27:AZ27"/>
    <mergeCell ref="BA27:BB27"/>
    <mergeCell ref="BC27:BD27"/>
    <mergeCell ref="D28:E28"/>
    <mergeCell ref="F28:G28"/>
    <mergeCell ref="H28:K28"/>
    <mergeCell ref="L28:M28"/>
    <mergeCell ref="N28:O28"/>
    <mergeCell ref="AB27:AC27"/>
    <mergeCell ref="AD27:AE27"/>
    <mergeCell ref="AG27:AJ27"/>
    <mergeCell ref="AK27:AL27"/>
    <mergeCell ref="AM27:AN27"/>
    <mergeCell ref="AO27:AR27"/>
    <mergeCell ref="AW28:AZ28"/>
    <mergeCell ref="BA28:BB28"/>
    <mergeCell ref="BC28:BD28"/>
    <mergeCell ref="AM28:AN28"/>
    <mergeCell ref="AO28:AR28"/>
    <mergeCell ref="AS28:AT28"/>
    <mergeCell ref="AU28:AV28"/>
    <mergeCell ref="D29:E29"/>
    <mergeCell ref="F29:G29"/>
    <mergeCell ref="H29:K29"/>
    <mergeCell ref="L29:M29"/>
    <mergeCell ref="N29:O29"/>
    <mergeCell ref="P29:S29"/>
    <mergeCell ref="T29:U29"/>
    <mergeCell ref="AG28:AJ28"/>
    <mergeCell ref="AK28:AL28"/>
    <mergeCell ref="P28:S28"/>
    <mergeCell ref="T28:U28"/>
    <mergeCell ref="V28:W28"/>
    <mergeCell ref="X28:AA28"/>
    <mergeCell ref="AB28:AC28"/>
    <mergeCell ref="AD28:AE28"/>
    <mergeCell ref="BC29:BD29"/>
    <mergeCell ref="D30:E30"/>
    <mergeCell ref="F30:G30"/>
    <mergeCell ref="H30:K30"/>
    <mergeCell ref="L30:M30"/>
    <mergeCell ref="N30:O30"/>
    <mergeCell ref="P30:S30"/>
    <mergeCell ref="T30:U30"/>
    <mergeCell ref="V30:W30"/>
    <mergeCell ref="X30:AA30"/>
    <mergeCell ref="AM29:AN29"/>
    <mergeCell ref="AO29:AR29"/>
    <mergeCell ref="AS29:AT29"/>
    <mergeCell ref="AU29:AV29"/>
    <mergeCell ref="AW29:AZ29"/>
    <mergeCell ref="BA29:BB29"/>
    <mergeCell ref="V29:W29"/>
    <mergeCell ref="X29:AA29"/>
    <mergeCell ref="AB29:AC29"/>
    <mergeCell ref="AD29:AE29"/>
    <mergeCell ref="AG29:AJ29"/>
    <mergeCell ref="AK29:AL29"/>
    <mergeCell ref="AS30:AT30"/>
    <mergeCell ref="AU30:AV30"/>
    <mergeCell ref="AW30:AZ30"/>
    <mergeCell ref="BA30:BB30"/>
    <mergeCell ref="BC30:BD30"/>
    <mergeCell ref="D31:E31"/>
    <mergeCell ref="F31:G31"/>
    <mergeCell ref="H31:K31"/>
    <mergeCell ref="L31:M31"/>
    <mergeCell ref="N31:O31"/>
    <mergeCell ref="AB30:AC30"/>
    <mergeCell ref="AD30:AE30"/>
    <mergeCell ref="AG30:AJ30"/>
    <mergeCell ref="AK30:AL30"/>
    <mergeCell ref="AM30:AN30"/>
    <mergeCell ref="AO30:AR30"/>
    <mergeCell ref="AW31:AZ31"/>
    <mergeCell ref="BA31:BB31"/>
    <mergeCell ref="BC31:BD31"/>
    <mergeCell ref="AM31:AN31"/>
    <mergeCell ref="AO31:AR31"/>
    <mergeCell ref="AS31:AT31"/>
    <mergeCell ref="AU31:AV31"/>
    <mergeCell ref="D32:E32"/>
    <mergeCell ref="F32:G32"/>
    <mergeCell ref="H32:K32"/>
    <mergeCell ref="L32:M32"/>
    <mergeCell ref="N32:O32"/>
    <mergeCell ref="P32:S32"/>
    <mergeCell ref="T32:U32"/>
    <mergeCell ref="AG31:AJ31"/>
    <mergeCell ref="AK31:AL31"/>
    <mergeCell ref="P31:S31"/>
    <mergeCell ref="T31:U31"/>
    <mergeCell ref="V31:W31"/>
    <mergeCell ref="X31:AA31"/>
    <mergeCell ref="AB31:AC31"/>
    <mergeCell ref="AD31:AE31"/>
    <mergeCell ref="BC32:BD32"/>
    <mergeCell ref="D33:E33"/>
    <mergeCell ref="F33:G33"/>
    <mergeCell ref="H33:K33"/>
    <mergeCell ref="L33:M33"/>
    <mergeCell ref="N33:O33"/>
    <mergeCell ref="P33:S33"/>
    <mergeCell ref="T33:U33"/>
    <mergeCell ref="V33:W33"/>
    <mergeCell ref="X33:AA33"/>
    <mergeCell ref="AM32:AN32"/>
    <mergeCell ref="AO32:AR32"/>
    <mergeCell ref="AS32:AT32"/>
    <mergeCell ref="AU32:AV32"/>
    <mergeCell ref="AW32:AZ32"/>
    <mergeCell ref="BA32:BB32"/>
    <mergeCell ref="V32:W32"/>
    <mergeCell ref="X32:AA32"/>
    <mergeCell ref="AB32:AC32"/>
    <mergeCell ref="AD32:AE32"/>
    <mergeCell ref="AG32:AJ32"/>
    <mergeCell ref="AK32:AL32"/>
    <mergeCell ref="AS33:AT33"/>
    <mergeCell ref="AU33:AV33"/>
    <mergeCell ref="AW33:AZ33"/>
    <mergeCell ref="BA33:BB33"/>
    <mergeCell ref="BC33:BD33"/>
    <mergeCell ref="D34:E34"/>
    <mergeCell ref="F34:G34"/>
    <mergeCell ref="H34:K34"/>
    <mergeCell ref="L34:M34"/>
    <mergeCell ref="N34:O34"/>
    <mergeCell ref="AB33:AC33"/>
    <mergeCell ref="AD33:AE33"/>
    <mergeCell ref="AG33:AJ33"/>
    <mergeCell ref="AK33:AL33"/>
    <mergeCell ref="AM33:AN33"/>
    <mergeCell ref="AO33:AR33"/>
    <mergeCell ref="AW34:AZ34"/>
    <mergeCell ref="BA34:BB34"/>
    <mergeCell ref="BC34:BD34"/>
    <mergeCell ref="AM34:AN34"/>
    <mergeCell ref="AO34:AR34"/>
    <mergeCell ref="AS34:AT34"/>
    <mergeCell ref="AU34:AV34"/>
    <mergeCell ref="D35:E35"/>
    <mergeCell ref="F35:G35"/>
    <mergeCell ref="A37:B37"/>
    <mergeCell ref="C37:D37"/>
    <mergeCell ref="E37:G37"/>
    <mergeCell ref="H37:J37"/>
    <mergeCell ref="K37:M37"/>
    <mergeCell ref="AG34:AJ34"/>
    <mergeCell ref="AK34:AL34"/>
    <mergeCell ref="P34:S34"/>
    <mergeCell ref="T34:U34"/>
    <mergeCell ref="V34:W34"/>
    <mergeCell ref="X34:AA34"/>
    <mergeCell ref="AB34:AC34"/>
    <mergeCell ref="AD34:AE34"/>
    <mergeCell ref="AY37:BA37"/>
    <mergeCell ref="BB37:BD37"/>
    <mergeCell ref="BE37:BG37"/>
    <mergeCell ref="A38:B38"/>
    <mergeCell ref="C38:D38"/>
    <mergeCell ref="E38:G38"/>
    <mergeCell ref="H38:J38"/>
    <mergeCell ref="K38:M38"/>
    <mergeCell ref="N38:P38"/>
    <mergeCell ref="Q38:S38"/>
    <mergeCell ref="AG37:AI37"/>
    <mergeCell ref="AJ37:AL37"/>
    <mergeCell ref="AM37:AO37"/>
    <mergeCell ref="AP37:AR37"/>
    <mergeCell ref="AS37:AU37"/>
    <mergeCell ref="AV37:AX37"/>
    <mergeCell ref="N37:P37"/>
    <mergeCell ref="Q37:S37"/>
    <mergeCell ref="T37:V37"/>
    <mergeCell ref="W37:Y37"/>
    <mergeCell ref="AA37:AC37"/>
    <mergeCell ref="AD37:AF37"/>
    <mergeCell ref="BE38:BG38"/>
    <mergeCell ref="AM38:AO38"/>
    <mergeCell ref="C40:C41"/>
    <mergeCell ref="D40:E41"/>
    <mergeCell ref="F40:G41"/>
    <mergeCell ref="H40:I40"/>
    <mergeCell ref="K40:L40"/>
    <mergeCell ref="M40:N41"/>
    <mergeCell ref="O40:P40"/>
    <mergeCell ref="AP38:AR38"/>
    <mergeCell ref="AS38:AU38"/>
    <mergeCell ref="H41:I41"/>
    <mergeCell ref="K41:L41"/>
    <mergeCell ref="O41:P41"/>
    <mergeCell ref="AZ42:BG42"/>
    <mergeCell ref="AJ42:AQ42"/>
    <mergeCell ref="AV38:AX38"/>
    <mergeCell ref="AY38:BA38"/>
    <mergeCell ref="BB38:BD38"/>
    <mergeCell ref="T38:V38"/>
    <mergeCell ref="W38:Y38"/>
    <mergeCell ref="AA38:AC38"/>
    <mergeCell ref="AD38:AF38"/>
    <mergeCell ref="AG38:AI38"/>
    <mergeCell ref="AJ38:AL38"/>
    <mergeCell ref="AR40:AV40"/>
    <mergeCell ref="AW40:AY40"/>
    <mergeCell ref="AZ40:BG40"/>
    <mergeCell ref="AB41:AE41"/>
    <mergeCell ref="AG41:AI41"/>
    <mergeCell ref="X40:Y41"/>
    <mergeCell ref="Z40:Z41"/>
    <mergeCell ref="AB40:AF40"/>
    <mergeCell ref="AG40:AI40"/>
    <mergeCell ref="AJ40:AQ40"/>
    <mergeCell ref="AJ41:AQ41"/>
    <mergeCell ref="AR41:AU41"/>
    <mergeCell ref="AW41:AY41"/>
    <mergeCell ref="AZ41:BG41"/>
    <mergeCell ref="AR43:AU43"/>
    <mergeCell ref="AW43:AY43"/>
    <mergeCell ref="AZ43:BG43"/>
    <mergeCell ref="X43:Y43"/>
    <mergeCell ref="AB43:AE43"/>
    <mergeCell ref="AG43:AI43"/>
    <mergeCell ref="AJ43:AQ43"/>
    <mergeCell ref="D42:E42"/>
    <mergeCell ref="F42:G42"/>
    <mergeCell ref="H42:I42"/>
    <mergeCell ref="K42:L42"/>
    <mergeCell ref="M42:N42"/>
    <mergeCell ref="O42:P42"/>
    <mergeCell ref="D43:E43"/>
    <mergeCell ref="F43:G43"/>
    <mergeCell ref="H43:I43"/>
    <mergeCell ref="K43:L43"/>
    <mergeCell ref="M43:N43"/>
    <mergeCell ref="O43:P43"/>
    <mergeCell ref="X42:Y42"/>
    <mergeCell ref="AB42:AE42"/>
    <mergeCell ref="AG42:AI42"/>
    <mergeCell ref="AR42:AU42"/>
    <mergeCell ref="AW42:AY42"/>
    <mergeCell ref="D45:E45"/>
    <mergeCell ref="F45:G45"/>
    <mergeCell ref="H45:I45"/>
    <mergeCell ref="K45:L45"/>
    <mergeCell ref="M45:N45"/>
    <mergeCell ref="O45:P45"/>
    <mergeCell ref="X44:Y44"/>
    <mergeCell ref="AB44:AE44"/>
    <mergeCell ref="AG44:AI44"/>
    <mergeCell ref="X45:Y45"/>
    <mergeCell ref="AB45:AE45"/>
    <mergeCell ref="AG45:AI45"/>
    <mergeCell ref="D44:E44"/>
    <mergeCell ref="F44:G44"/>
    <mergeCell ref="AR44:AU44"/>
    <mergeCell ref="H44:I44"/>
    <mergeCell ref="K44:L44"/>
    <mergeCell ref="M44:N44"/>
    <mergeCell ref="O44:P44"/>
    <mergeCell ref="AW44:AY44"/>
    <mergeCell ref="AZ44:BG44"/>
    <mergeCell ref="AJ44:AQ44"/>
    <mergeCell ref="AR45:AU45"/>
    <mergeCell ref="AW45:AY45"/>
    <mergeCell ref="AZ45:BG45"/>
    <mergeCell ref="AJ45:AQ45"/>
    <mergeCell ref="AZ46:BG46"/>
    <mergeCell ref="AJ46:AQ46"/>
    <mergeCell ref="AR47:AU47"/>
    <mergeCell ref="AW47:AY47"/>
    <mergeCell ref="AZ47:BG47"/>
    <mergeCell ref="AR46:AU46"/>
    <mergeCell ref="AW46:AY46"/>
    <mergeCell ref="X47:Y47"/>
    <mergeCell ref="AB47:AE47"/>
    <mergeCell ref="AG47:AI47"/>
    <mergeCell ref="AJ47:AQ47"/>
    <mergeCell ref="D46:E46"/>
    <mergeCell ref="F46:G46"/>
    <mergeCell ref="M46:N46"/>
    <mergeCell ref="O46:P46"/>
    <mergeCell ref="D47:E47"/>
    <mergeCell ref="F47:G47"/>
    <mergeCell ref="H47:I47"/>
    <mergeCell ref="K47:L47"/>
    <mergeCell ref="M47:N47"/>
    <mergeCell ref="O47:P47"/>
    <mergeCell ref="X46:Y46"/>
    <mergeCell ref="AB46:AE46"/>
    <mergeCell ref="AG46:AI46"/>
    <mergeCell ref="D48:E48"/>
    <mergeCell ref="F48:G48"/>
    <mergeCell ref="H48:I48"/>
    <mergeCell ref="K48:L48"/>
    <mergeCell ref="M48:N48"/>
    <mergeCell ref="AW48:AY48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Z50:BG50"/>
    <mergeCell ref="H51:M51"/>
    <mergeCell ref="N51:R51"/>
    <mergeCell ref="S51:U51"/>
    <mergeCell ref="AB51:AE51"/>
    <mergeCell ref="H50:M50"/>
    <mergeCell ref="N50:R50"/>
    <mergeCell ref="S50:U50"/>
    <mergeCell ref="W50:Z51"/>
    <mergeCell ref="AB50:AE50"/>
    <mergeCell ref="AG50:AI50"/>
    <mergeCell ref="AJ50:AQ50"/>
    <mergeCell ref="AR50:AU50"/>
    <mergeCell ref="AW50:AY50"/>
    <mergeCell ref="AB52:AE52"/>
    <mergeCell ref="AG52:AI52"/>
    <mergeCell ref="AJ52:AQ52"/>
    <mergeCell ref="AR52:AU52"/>
    <mergeCell ref="AW52:AY52"/>
    <mergeCell ref="AZ52:BG52"/>
    <mergeCell ref="AG51:AI51"/>
    <mergeCell ref="AJ51:AQ51"/>
    <mergeCell ref="AR51:AU51"/>
    <mergeCell ref="AW51:AY51"/>
    <mergeCell ref="AZ51:BG51"/>
    <mergeCell ref="S56:U56"/>
    <mergeCell ref="AK56:BG56"/>
    <mergeCell ref="W52:Z53"/>
    <mergeCell ref="AK59:BG59"/>
    <mergeCell ref="AB57:AF57"/>
    <mergeCell ref="AG57:AJ57"/>
    <mergeCell ref="AK57:BG57"/>
    <mergeCell ref="H58:M58"/>
    <mergeCell ref="N58:R58"/>
    <mergeCell ref="S58:U58"/>
    <mergeCell ref="AB58:AF58"/>
    <mergeCell ref="AZ53:BG53"/>
    <mergeCell ref="H54:I54"/>
    <mergeCell ref="J54:K54"/>
    <mergeCell ref="L54:M54"/>
    <mergeCell ref="N54:R54"/>
    <mergeCell ref="H53:M53"/>
    <mergeCell ref="N53:R53"/>
    <mergeCell ref="S53:U53"/>
    <mergeCell ref="AB53:AE53"/>
    <mergeCell ref="AG53:AI53"/>
    <mergeCell ref="S54:U54"/>
    <mergeCell ref="AR53:AU53"/>
    <mergeCell ref="AW53:AY53"/>
    <mergeCell ref="AV1:BG1"/>
    <mergeCell ref="AG58:AJ58"/>
    <mergeCell ref="H57:M57"/>
    <mergeCell ref="N57:R57"/>
    <mergeCell ref="S57:U57"/>
    <mergeCell ref="W57:Z59"/>
    <mergeCell ref="AK58:BG58"/>
    <mergeCell ref="H59:M59"/>
    <mergeCell ref="N59:R59"/>
    <mergeCell ref="S59:U59"/>
    <mergeCell ref="AB59:AF59"/>
    <mergeCell ref="H52:M52"/>
    <mergeCell ref="N52:R52"/>
    <mergeCell ref="S52:U52"/>
    <mergeCell ref="AG59:AJ59"/>
    <mergeCell ref="N55:R55"/>
    <mergeCell ref="S55:U55"/>
    <mergeCell ref="AJ53:AQ53"/>
    <mergeCell ref="W55:Z56"/>
    <mergeCell ref="AB55:AF56"/>
    <mergeCell ref="AG55:AJ56"/>
    <mergeCell ref="AK55:BG55"/>
    <mergeCell ref="H56:M56"/>
    <mergeCell ref="N56:R56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07DFD367-8744-440C-9FF0-5505D7BC6D5D}">
      <formula1>COUNTIF(L4:O34,"自宅")+COUNTIF(T4:W34,"自宅")+COUNTIF(AB4:AE34,"自宅")</formula1>
    </dataValidation>
    <dataValidation type="list" allowBlank="1" showInputMessage="1" showErrorMessage="1" sqref="AK4:AK34 AS4:AS34 BA4:BA34" xr:uid="{8B14C3D9-942E-46FA-8980-1F6ED9F68E1A}">
      <formula1>INDIRECT($AK$3)</formula1>
    </dataValidation>
    <dataValidation type="list" allowBlank="1" showInputMessage="1" showErrorMessage="1" sqref="T4:T34 L4:L34 AB4:AB34" xr:uid="{231D0D17-8C1F-4A08-A794-A9015053025A}">
      <formula1>INDIRECT($L$3)</formula1>
    </dataValidation>
    <dataValidation type="list" allowBlank="1" showInputMessage="1" showErrorMessage="1" sqref="AW41:AW53 AX42:AY52" xr:uid="{E87C0424-15E2-4CB8-8664-331644FCAC3E}">
      <formula1>INDIRECT($AW$40)</formula1>
    </dataValidation>
    <dataValidation type="list" allowBlank="1" showInputMessage="1" showErrorMessage="1" sqref="AG41:AG53 AH42:AI51" xr:uid="{7F61E200-4BF2-480A-88CA-7F3E0CC6EDBA}">
      <formula1>INDIRECT($AG$40)</formula1>
    </dataValidation>
    <dataValidation type="list" allowBlank="1" showInputMessage="1" showErrorMessage="1" sqref="H54:I54" xr:uid="{6FF5398C-6C26-4558-BCF0-413B8E9CE0B5}">
      <formula1>INDIRECT($BK$54)</formula1>
    </dataValidation>
    <dataValidation type="list" allowBlank="1" showInputMessage="1" showErrorMessage="1" sqref="J54:K54" xr:uid="{03872AFB-9DC3-4518-AD2E-A501A0B9C780}">
      <formula1>INDIRECT($BL$54)</formula1>
    </dataValidation>
    <dataValidation type="list" allowBlank="1" showInputMessage="1" showErrorMessage="1" sqref="L54:M54" xr:uid="{73D020A8-2213-45BC-A73E-DCB5E58F0E03}">
      <formula1>INDIRECT($BM$54)</formula1>
    </dataValidation>
    <dataValidation type="list" allowBlank="1" showInputMessage="1" showErrorMessage="1" sqref="M55" xr:uid="{0B33B084-7C30-49E1-8379-A2568F91A66A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E560-91E9-4221-9DAF-98560A339C1C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5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5月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4月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3月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2月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1月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12月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674F153A-104D-4A33-8280-A5E6868C7DBD}">
      <formula1>INDIRECT($BN$54)</formula1>
    </dataValidation>
    <dataValidation type="list" allowBlank="1" showInputMessage="1" showErrorMessage="1" sqref="L54:M54" xr:uid="{4C8A791D-103B-40EC-9DB9-AA351C152AD5}">
      <formula1>INDIRECT($BM$54)</formula1>
    </dataValidation>
    <dataValidation type="list" allowBlank="1" showInputMessage="1" showErrorMessage="1" sqref="J54:K54" xr:uid="{05EA91DE-26F1-4FD2-8886-08B3AC58A3CC}">
      <formula1>INDIRECT($BL$54)</formula1>
    </dataValidation>
    <dataValidation type="list" allowBlank="1" showInputMessage="1" showErrorMessage="1" sqref="H54:I54" xr:uid="{6F6E37AB-F8B0-4CAE-B87F-A96B73ACFB71}">
      <formula1>INDIRECT($BK$54)</formula1>
    </dataValidation>
    <dataValidation type="list" allowBlank="1" showInputMessage="1" showErrorMessage="1" sqref="AG41:AG53 AH42:AI51" xr:uid="{C447DE56-83FF-4E16-94FA-4ED3AFE27472}">
      <formula1>INDIRECT($AG$40)</formula1>
    </dataValidation>
    <dataValidation type="list" allowBlank="1" showInputMessage="1" showErrorMessage="1" sqref="AW41:AW53 AX42:AY52" xr:uid="{93A13227-D85F-4976-BE38-84932AFCD12E}">
      <formula1>INDIRECT($AW$40)</formula1>
    </dataValidation>
    <dataValidation type="list" allowBlank="1" showInputMessage="1" showErrorMessage="1" sqref="T4:T34 L4:L34 AB4:AB34" xr:uid="{9DE87142-FBD5-4B65-9B68-4AB13137C9A4}">
      <formula1>INDIRECT($L$3)</formula1>
    </dataValidation>
    <dataValidation type="list" allowBlank="1" showInputMessage="1" showErrorMessage="1" sqref="AK4:AK34 AS4:AS34 BA4:BA34" xr:uid="{D57CA18B-0DA0-4C40-9300-B5678EC3DAB3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54CF5E66-4BF1-4F78-8B7D-6109DA2EBBBB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42F8F-C82A-428A-9AB3-EDC23151520A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6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6月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5月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4月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3月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2月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1月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96D3F00C-DF40-4954-B651-79B501E5FF14}">
      <formula1>COUNTIF(L4:O34,"自宅")+COUNTIF(T4:W34,"自宅")+COUNTIF(AB4:AE34,"自宅")</formula1>
    </dataValidation>
    <dataValidation type="list" allowBlank="1" showInputMessage="1" showErrorMessage="1" sqref="AK4:AK34 AS4:AS34 BA4:BA34" xr:uid="{A36B476D-2E3E-4101-A3B6-A72D2EDFFF70}">
      <formula1>INDIRECT($AK$3)</formula1>
    </dataValidation>
    <dataValidation type="list" allowBlank="1" showInputMessage="1" showErrorMessage="1" sqref="T4:T34 L4:L34 AB4:AB34" xr:uid="{FDF53101-3A57-457D-A17E-0F5FE771A36A}">
      <formula1>INDIRECT($L$3)</formula1>
    </dataValidation>
    <dataValidation type="list" allowBlank="1" showInputMessage="1" showErrorMessage="1" sqref="AW41:AW53 AX42:AY52" xr:uid="{B6E60BBB-9CC7-4076-A8F6-395F3632046F}">
      <formula1>INDIRECT($AW$40)</formula1>
    </dataValidation>
    <dataValidation type="list" allowBlank="1" showInputMessage="1" showErrorMessage="1" sqref="AG41:AG53 AH42:AI51" xr:uid="{70F59DCD-9F5E-4B13-9449-7C0CB822B2D2}">
      <formula1>INDIRECT($AG$40)</formula1>
    </dataValidation>
    <dataValidation type="list" allowBlank="1" showInputMessage="1" showErrorMessage="1" sqref="H54:I54" xr:uid="{0C8D76EA-A39C-4932-B11B-F7A5B3353471}">
      <formula1>INDIRECT($BK$54)</formula1>
    </dataValidation>
    <dataValidation type="list" allowBlank="1" showInputMessage="1" showErrorMessage="1" sqref="J54:K54" xr:uid="{C0C16920-DACA-4888-BDA6-F1713A1049E5}">
      <formula1>INDIRECT($BL$54)</formula1>
    </dataValidation>
    <dataValidation type="list" allowBlank="1" showInputMessage="1" showErrorMessage="1" sqref="L54:M54" xr:uid="{8A04325D-0CE9-4586-981D-49D2D04EE14D}">
      <formula1>INDIRECT($BM$54)</formula1>
    </dataValidation>
    <dataValidation type="list" allowBlank="1" showInputMessage="1" showErrorMessage="1" sqref="M55" xr:uid="{4A7F522D-9314-42E8-8542-2C7723FF6469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E39A0-4085-4BE2-A8D0-2F5A1B54CFAB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7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7月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6月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5月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4月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3月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2月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custom" showErrorMessage="1" error="上の”入所元”を選択してください" promptTitle="自動設定" prompt="上の”入所元”を選択してください" sqref="A38" xr:uid="{CA4B2279-F0BA-4F47-8DEC-DBAFDAFDD9D3}">
      <formula1>COUNTIF(L4:O34,"自宅")+COUNTIF(T4:W34,"自宅")+COUNTIF(AB4:AE34,"自宅")</formula1>
    </dataValidation>
    <dataValidation type="list" allowBlank="1" showInputMessage="1" showErrorMessage="1" sqref="AK4:AK34 AS4:AS34 BA4:BA34" xr:uid="{F2BCEA46-4D38-4FB5-97A0-C39808B2C8B9}">
      <formula1>INDIRECT($AK$3)</formula1>
    </dataValidation>
    <dataValidation type="list" allowBlank="1" showInputMessage="1" showErrorMessage="1" sqref="T4:T34 L4:L34 AB4:AB34" xr:uid="{0B0A6E1C-CA30-40E9-A8C6-763003B2EBEB}">
      <formula1>INDIRECT($L$3)</formula1>
    </dataValidation>
    <dataValidation type="list" allowBlank="1" showInputMessage="1" showErrorMessage="1" sqref="AW41:AW53 AX42:AY52" xr:uid="{0C2747A5-E831-46E3-B1BC-C4E13BC4A32A}">
      <formula1>INDIRECT($AW$40)</formula1>
    </dataValidation>
    <dataValidation type="list" allowBlank="1" showInputMessage="1" showErrorMessage="1" sqref="AG41:AG53 AH42:AI51" xr:uid="{49630772-BC23-49C5-9E16-579AF1767C61}">
      <formula1>INDIRECT($AG$40)</formula1>
    </dataValidation>
    <dataValidation type="list" allowBlank="1" showInputMessage="1" showErrorMessage="1" sqref="H54:I54" xr:uid="{9A4B0621-602E-421C-8547-2280CB93AC03}">
      <formula1>INDIRECT($BK$54)</formula1>
    </dataValidation>
    <dataValidation type="list" allowBlank="1" showInputMessage="1" showErrorMessage="1" sqref="J54:K54" xr:uid="{11CF7ECD-8447-4708-B2FF-1EF3682945AF}">
      <formula1>INDIRECT($BL$54)</formula1>
    </dataValidation>
    <dataValidation type="list" allowBlank="1" showInputMessage="1" showErrorMessage="1" sqref="L54:M54" xr:uid="{DDC21464-DE37-457D-AAEF-613E8793D346}">
      <formula1>INDIRECT($BM$54)</formula1>
    </dataValidation>
    <dataValidation type="list" allowBlank="1" showInputMessage="1" showErrorMessage="1" sqref="M55" xr:uid="{BBB6E043-4CEE-4325-A83B-F429AE459AFE}">
      <formula1>INDIRECT($BN$54)</formula1>
    </dataValidation>
  </dataValidations>
  <pageMargins left="0.2" right="0.2" top="0.2" bottom="0.2" header="0.2" footer="0.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4ABE3-3307-4B8F-AE17-A5C7DE1D4AFC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8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>
        <v>31</v>
      </c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>
        <v>31</v>
      </c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8月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7月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6月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5月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4月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3月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043F4EB5-5AAF-4189-9476-D76D7B0C445A}">
      <formula1>INDIRECT($BN$54)</formula1>
    </dataValidation>
    <dataValidation type="list" allowBlank="1" showInputMessage="1" showErrorMessage="1" sqref="L54:M54" xr:uid="{37AD132C-62C3-4C84-9449-BE264F03E764}">
      <formula1>INDIRECT($BM$54)</formula1>
    </dataValidation>
    <dataValidation type="list" allowBlank="1" showInputMessage="1" showErrorMessage="1" sqref="J54:K54" xr:uid="{D6881DD0-EC57-4894-9F08-94B91B14FD4F}">
      <formula1>INDIRECT($BL$54)</formula1>
    </dataValidation>
    <dataValidation type="list" allowBlank="1" showInputMessage="1" showErrorMessage="1" sqref="H54:I54" xr:uid="{A8ED6C90-A4B4-427D-884A-66B777BB11E3}">
      <formula1>INDIRECT($BK$54)</formula1>
    </dataValidation>
    <dataValidation type="list" allowBlank="1" showInputMessage="1" showErrorMessage="1" sqref="AG41:AG53 AH42:AI51" xr:uid="{5814007E-6BAC-44B7-A8A9-AE83DB9C899C}">
      <formula1>INDIRECT($AG$40)</formula1>
    </dataValidation>
    <dataValidation type="list" allowBlank="1" showInputMessage="1" showErrorMessage="1" sqref="AW41:AW53 AX42:AY52" xr:uid="{D382C620-9BB3-45FE-A365-7C1130BE3EDA}">
      <formula1>INDIRECT($AW$40)</formula1>
    </dataValidation>
    <dataValidation type="list" allowBlank="1" showInputMessage="1" showErrorMessage="1" sqref="T4:T34 L4:L34 AB4:AB34" xr:uid="{31938ACE-73EC-4C3F-835B-B5C346ADFD68}">
      <formula1>INDIRECT($L$3)</formula1>
    </dataValidation>
    <dataValidation type="list" allowBlank="1" showInputMessage="1" showErrorMessage="1" sqref="AK4:AK34 AS4:AS34 BA4:BA34" xr:uid="{F0D921E1-2022-4911-A749-A48E6AB9AC7D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599865FF-20CF-4B9D-A497-1ABFC5982B25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C0CC-8CFE-44B0-B979-9158009F6D49}">
  <dimension ref="A1:BN92"/>
  <sheetViews>
    <sheetView showGridLines="0" zoomScale="85" zoomScaleNormal="85" workbookViewId="0">
      <selection activeCell="H54" sqref="H54:K54"/>
    </sheetView>
  </sheetViews>
  <sheetFormatPr defaultColWidth="1.44140625" defaultRowHeight="13.5"/>
  <cols>
    <col min="1" max="1" width="2.5546875" style="13" customWidth="1"/>
    <col min="2" max="2" width="4.77734375" style="13" customWidth="1"/>
    <col min="3" max="3" width="4" style="13" customWidth="1"/>
    <col min="4" max="9" width="2" style="13" customWidth="1"/>
    <col min="10" max="10" width="2" style="1" customWidth="1"/>
    <col min="11" max="31" width="2" style="13" customWidth="1"/>
    <col min="32" max="32" width="2.5546875" style="13" customWidth="1"/>
    <col min="33" max="62" width="2" style="13" customWidth="1"/>
    <col min="63" max="65" width="9.5546875" style="13" customWidth="1"/>
    <col min="66" max="66" width="11" style="13" customWidth="1"/>
    <col min="67" max="16384" width="1.44140625" style="13"/>
  </cols>
  <sheetData>
    <row r="1" spans="1:64" ht="14.25">
      <c r="A1" s="28" t="s">
        <v>143</v>
      </c>
      <c r="B1" s="29"/>
      <c r="C1" s="29"/>
      <c r="D1" s="29"/>
      <c r="E1" s="29"/>
      <c r="F1" s="29"/>
      <c r="G1" s="29"/>
      <c r="H1" s="29"/>
      <c r="I1" s="29"/>
      <c r="J1" s="30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113" t="s">
        <v>142</v>
      </c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29"/>
      <c r="BI1" s="29"/>
      <c r="BJ1" s="29"/>
    </row>
    <row r="2" spans="1:64" ht="12" customHeight="1" thickBot="1">
      <c r="A2" s="31"/>
      <c r="B2" s="31"/>
      <c r="C2" s="31"/>
      <c r="D2" s="31"/>
      <c r="E2" s="31"/>
      <c r="F2" s="31"/>
      <c r="G2" s="31"/>
      <c r="H2" s="31"/>
      <c r="I2" s="31"/>
      <c r="J2" s="32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3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485" t="s">
        <v>83</v>
      </c>
      <c r="BC2" s="486"/>
      <c r="BD2" s="3">
        <v>3</v>
      </c>
      <c r="BE2" s="34" t="s">
        <v>0</v>
      </c>
      <c r="BF2" s="4">
        <v>9</v>
      </c>
      <c r="BG2" s="34" t="s">
        <v>1</v>
      </c>
      <c r="BH2" s="31"/>
      <c r="BI2" s="31"/>
      <c r="BJ2" s="29"/>
    </row>
    <row r="3" spans="1:64" ht="11.25" customHeight="1">
      <c r="A3" s="84" t="s">
        <v>2</v>
      </c>
      <c r="B3" s="82" t="s">
        <v>3</v>
      </c>
      <c r="C3" s="111" t="s">
        <v>45</v>
      </c>
      <c r="D3" s="487" t="s">
        <v>58</v>
      </c>
      <c r="E3" s="487"/>
      <c r="F3" s="487" t="s">
        <v>59</v>
      </c>
      <c r="G3" s="488"/>
      <c r="H3" s="489" t="s">
        <v>4</v>
      </c>
      <c r="I3" s="490"/>
      <c r="J3" s="490"/>
      <c r="K3" s="490"/>
      <c r="L3" s="483" t="s">
        <v>5</v>
      </c>
      <c r="M3" s="484"/>
      <c r="N3" s="483" t="s">
        <v>43</v>
      </c>
      <c r="O3" s="491"/>
      <c r="P3" s="489" t="s">
        <v>4</v>
      </c>
      <c r="Q3" s="490"/>
      <c r="R3" s="490"/>
      <c r="S3" s="490"/>
      <c r="T3" s="483" t="s">
        <v>5</v>
      </c>
      <c r="U3" s="484"/>
      <c r="V3" s="483" t="s">
        <v>43</v>
      </c>
      <c r="W3" s="491"/>
      <c r="X3" s="489" t="s">
        <v>4</v>
      </c>
      <c r="Y3" s="490"/>
      <c r="Z3" s="490"/>
      <c r="AA3" s="490"/>
      <c r="AB3" s="479" t="s">
        <v>5</v>
      </c>
      <c r="AC3" s="479"/>
      <c r="AD3" s="479" t="s">
        <v>43</v>
      </c>
      <c r="AE3" s="480"/>
      <c r="AF3" s="84" t="s">
        <v>2</v>
      </c>
      <c r="AG3" s="481" t="s">
        <v>6</v>
      </c>
      <c r="AH3" s="482"/>
      <c r="AI3" s="482"/>
      <c r="AJ3" s="482"/>
      <c r="AK3" s="483" t="s">
        <v>7</v>
      </c>
      <c r="AL3" s="484"/>
      <c r="AM3" s="483" t="s">
        <v>43</v>
      </c>
      <c r="AN3" s="491"/>
      <c r="AO3" s="481" t="s">
        <v>6</v>
      </c>
      <c r="AP3" s="482"/>
      <c r="AQ3" s="482"/>
      <c r="AR3" s="482"/>
      <c r="AS3" s="483" t="s">
        <v>7</v>
      </c>
      <c r="AT3" s="484"/>
      <c r="AU3" s="483" t="s">
        <v>43</v>
      </c>
      <c r="AV3" s="491"/>
      <c r="AW3" s="481" t="s">
        <v>6</v>
      </c>
      <c r="AX3" s="482"/>
      <c r="AY3" s="482"/>
      <c r="AZ3" s="482"/>
      <c r="BA3" s="479" t="s">
        <v>7</v>
      </c>
      <c r="BB3" s="479"/>
      <c r="BC3" s="479" t="s">
        <v>43</v>
      </c>
      <c r="BD3" s="480"/>
      <c r="BK3" s="25" t="s">
        <v>5</v>
      </c>
      <c r="BL3" s="25" t="s">
        <v>7</v>
      </c>
    </row>
    <row r="4" spans="1:64" ht="10.5" customHeight="1">
      <c r="A4" s="78">
        <v>1</v>
      </c>
      <c r="B4" s="88"/>
      <c r="C4" s="89"/>
      <c r="D4" s="391"/>
      <c r="E4" s="391"/>
      <c r="F4" s="391"/>
      <c r="G4" s="392"/>
      <c r="H4" s="389"/>
      <c r="I4" s="390"/>
      <c r="J4" s="390"/>
      <c r="K4" s="390"/>
      <c r="L4" s="384"/>
      <c r="M4" s="388"/>
      <c r="N4" s="384"/>
      <c r="O4" s="385"/>
      <c r="P4" s="389"/>
      <c r="Q4" s="390"/>
      <c r="R4" s="390"/>
      <c r="S4" s="390"/>
      <c r="T4" s="384"/>
      <c r="U4" s="388"/>
      <c r="V4" s="384"/>
      <c r="W4" s="385"/>
      <c r="X4" s="389"/>
      <c r="Y4" s="390"/>
      <c r="Z4" s="390"/>
      <c r="AA4" s="390"/>
      <c r="AB4" s="382"/>
      <c r="AC4" s="382"/>
      <c r="AD4" s="382"/>
      <c r="AE4" s="383"/>
      <c r="AF4" s="78">
        <v>1</v>
      </c>
      <c r="AG4" s="386"/>
      <c r="AH4" s="387"/>
      <c r="AI4" s="387"/>
      <c r="AJ4" s="387"/>
      <c r="AK4" s="384"/>
      <c r="AL4" s="388"/>
      <c r="AM4" s="384"/>
      <c r="AN4" s="385"/>
      <c r="AO4" s="386"/>
      <c r="AP4" s="387"/>
      <c r="AQ4" s="387"/>
      <c r="AR4" s="387"/>
      <c r="AS4" s="384"/>
      <c r="AT4" s="388"/>
      <c r="AU4" s="384"/>
      <c r="AV4" s="385"/>
      <c r="AW4" s="386"/>
      <c r="AX4" s="387"/>
      <c r="AY4" s="387"/>
      <c r="AZ4" s="387"/>
      <c r="BA4" s="382"/>
      <c r="BB4" s="382"/>
      <c r="BC4" s="382"/>
      <c r="BD4" s="383"/>
      <c r="BK4" s="35" t="s">
        <v>8</v>
      </c>
      <c r="BL4" s="35" t="s">
        <v>8</v>
      </c>
    </row>
    <row r="5" spans="1:64" ht="10.5" customHeight="1">
      <c r="A5" s="79">
        <v>2</v>
      </c>
      <c r="B5" s="90"/>
      <c r="C5" s="110"/>
      <c r="D5" s="364"/>
      <c r="E5" s="364"/>
      <c r="F5" s="364"/>
      <c r="G5" s="365"/>
      <c r="H5" s="362"/>
      <c r="I5" s="363"/>
      <c r="J5" s="363"/>
      <c r="K5" s="363"/>
      <c r="L5" s="226"/>
      <c r="M5" s="227"/>
      <c r="N5" s="226"/>
      <c r="O5" s="360"/>
      <c r="P5" s="362"/>
      <c r="Q5" s="363"/>
      <c r="R5" s="363"/>
      <c r="S5" s="363"/>
      <c r="T5" s="226"/>
      <c r="U5" s="227"/>
      <c r="V5" s="226"/>
      <c r="W5" s="360"/>
      <c r="X5" s="362"/>
      <c r="Y5" s="363"/>
      <c r="Z5" s="363"/>
      <c r="AA5" s="363"/>
      <c r="AB5" s="359"/>
      <c r="AC5" s="359"/>
      <c r="AD5" s="359"/>
      <c r="AE5" s="361"/>
      <c r="AF5" s="79">
        <v>2</v>
      </c>
      <c r="AG5" s="357"/>
      <c r="AH5" s="358"/>
      <c r="AI5" s="358"/>
      <c r="AJ5" s="358"/>
      <c r="AK5" s="226"/>
      <c r="AL5" s="227"/>
      <c r="AM5" s="226"/>
      <c r="AN5" s="360"/>
      <c r="AO5" s="357"/>
      <c r="AP5" s="358"/>
      <c r="AQ5" s="358"/>
      <c r="AR5" s="358"/>
      <c r="AS5" s="226"/>
      <c r="AT5" s="227"/>
      <c r="AU5" s="226"/>
      <c r="AV5" s="360"/>
      <c r="AW5" s="357"/>
      <c r="AX5" s="358"/>
      <c r="AY5" s="358"/>
      <c r="AZ5" s="358"/>
      <c r="BA5" s="359"/>
      <c r="BB5" s="359"/>
      <c r="BC5" s="359"/>
      <c r="BD5" s="361"/>
      <c r="BK5" s="36" t="s">
        <v>10</v>
      </c>
      <c r="BL5" s="36" t="s">
        <v>10</v>
      </c>
    </row>
    <row r="6" spans="1:64" ht="10.5" customHeight="1">
      <c r="A6" s="79">
        <v>3</v>
      </c>
      <c r="B6" s="90"/>
      <c r="C6" s="110"/>
      <c r="D6" s="364"/>
      <c r="E6" s="364"/>
      <c r="F6" s="364"/>
      <c r="G6" s="365"/>
      <c r="H6" s="362"/>
      <c r="I6" s="363"/>
      <c r="J6" s="363"/>
      <c r="K6" s="363"/>
      <c r="L6" s="226"/>
      <c r="M6" s="227"/>
      <c r="N6" s="226"/>
      <c r="O6" s="360"/>
      <c r="P6" s="362"/>
      <c r="Q6" s="363"/>
      <c r="R6" s="363"/>
      <c r="S6" s="363"/>
      <c r="T6" s="226"/>
      <c r="U6" s="227"/>
      <c r="V6" s="226"/>
      <c r="W6" s="360"/>
      <c r="X6" s="362"/>
      <c r="Y6" s="363"/>
      <c r="Z6" s="363"/>
      <c r="AA6" s="363"/>
      <c r="AB6" s="359"/>
      <c r="AC6" s="359"/>
      <c r="AD6" s="359"/>
      <c r="AE6" s="361"/>
      <c r="AF6" s="79">
        <v>3</v>
      </c>
      <c r="AG6" s="357"/>
      <c r="AH6" s="358"/>
      <c r="AI6" s="358"/>
      <c r="AJ6" s="358"/>
      <c r="AK6" s="226"/>
      <c r="AL6" s="225"/>
      <c r="AM6" s="226"/>
      <c r="AN6" s="360"/>
      <c r="AO6" s="357"/>
      <c r="AP6" s="358"/>
      <c r="AQ6" s="358"/>
      <c r="AR6" s="358"/>
      <c r="AS6" s="226"/>
      <c r="AT6" s="225"/>
      <c r="AU6" s="226"/>
      <c r="AV6" s="360"/>
      <c r="AW6" s="357"/>
      <c r="AX6" s="358"/>
      <c r="AY6" s="358"/>
      <c r="AZ6" s="358"/>
      <c r="BA6" s="359"/>
      <c r="BB6" s="359"/>
      <c r="BC6" s="359"/>
      <c r="BD6" s="361"/>
      <c r="BK6" s="36" t="s">
        <v>46</v>
      </c>
      <c r="BL6" s="36" t="s">
        <v>46</v>
      </c>
    </row>
    <row r="7" spans="1:64" ht="10.5" customHeight="1">
      <c r="A7" s="79">
        <v>4</v>
      </c>
      <c r="B7" s="90"/>
      <c r="C7" s="110"/>
      <c r="D7" s="364"/>
      <c r="E7" s="364"/>
      <c r="F7" s="364"/>
      <c r="G7" s="365"/>
      <c r="H7" s="362"/>
      <c r="I7" s="363"/>
      <c r="J7" s="363"/>
      <c r="K7" s="363"/>
      <c r="L7" s="226"/>
      <c r="M7" s="227"/>
      <c r="N7" s="226"/>
      <c r="O7" s="360"/>
      <c r="P7" s="362"/>
      <c r="Q7" s="363"/>
      <c r="R7" s="363"/>
      <c r="S7" s="363"/>
      <c r="T7" s="226"/>
      <c r="U7" s="227"/>
      <c r="V7" s="226"/>
      <c r="W7" s="360"/>
      <c r="X7" s="362"/>
      <c r="Y7" s="363"/>
      <c r="Z7" s="363"/>
      <c r="AA7" s="363"/>
      <c r="AB7" s="359"/>
      <c r="AC7" s="359"/>
      <c r="AD7" s="359"/>
      <c r="AE7" s="361"/>
      <c r="AF7" s="79">
        <v>4</v>
      </c>
      <c r="AG7" s="357"/>
      <c r="AH7" s="358"/>
      <c r="AI7" s="358"/>
      <c r="AJ7" s="358"/>
      <c r="AK7" s="359"/>
      <c r="AL7" s="359"/>
      <c r="AM7" s="226"/>
      <c r="AN7" s="360"/>
      <c r="AO7" s="357"/>
      <c r="AP7" s="358"/>
      <c r="AQ7" s="358"/>
      <c r="AR7" s="358"/>
      <c r="AS7" s="359"/>
      <c r="AT7" s="359"/>
      <c r="AU7" s="226"/>
      <c r="AV7" s="360"/>
      <c r="AW7" s="357"/>
      <c r="AX7" s="358"/>
      <c r="AY7" s="358"/>
      <c r="AZ7" s="358"/>
      <c r="BA7" s="359"/>
      <c r="BB7" s="359"/>
      <c r="BC7" s="359"/>
      <c r="BD7" s="361"/>
      <c r="BK7" s="36" t="s">
        <v>60</v>
      </c>
      <c r="BL7" s="36" t="s">
        <v>60</v>
      </c>
    </row>
    <row r="8" spans="1:64" ht="10.5" customHeight="1">
      <c r="A8" s="79">
        <v>5</v>
      </c>
      <c r="B8" s="90"/>
      <c r="C8" s="110"/>
      <c r="D8" s="364"/>
      <c r="E8" s="364"/>
      <c r="F8" s="364"/>
      <c r="G8" s="365"/>
      <c r="H8" s="362"/>
      <c r="I8" s="363"/>
      <c r="J8" s="363"/>
      <c r="K8" s="363"/>
      <c r="L8" s="226"/>
      <c r="M8" s="227"/>
      <c r="N8" s="226"/>
      <c r="O8" s="360"/>
      <c r="P8" s="362"/>
      <c r="Q8" s="363"/>
      <c r="R8" s="363"/>
      <c r="S8" s="363"/>
      <c r="T8" s="226"/>
      <c r="U8" s="227"/>
      <c r="V8" s="226"/>
      <c r="W8" s="360"/>
      <c r="X8" s="362"/>
      <c r="Y8" s="363"/>
      <c r="Z8" s="363"/>
      <c r="AA8" s="363"/>
      <c r="AB8" s="359"/>
      <c r="AC8" s="359"/>
      <c r="AD8" s="359"/>
      <c r="AE8" s="361"/>
      <c r="AF8" s="79">
        <v>5</v>
      </c>
      <c r="AG8" s="357"/>
      <c r="AH8" s="358"/>
      <c r="AI8" s="358"/>
      <c r="AJ8" s="358"/>
      <c r="AK8" s="359"/>
      <c r="AL8" s="359"/>
      <c r="AM8" s="226"/>
      <c r="AN8" s="360"/>
      <c r="AO8" s="357"/>
      <c r="AP8" s="358"/>
      <c r="AQ8" s="358"/>
      <c r="AR8" s="358"/>
      <c r="AS8" s="359"/>
      <c r="AT8" s="359"/>
      <c r="AU8" s="226"/>
      <c r="AV8" s="360"/>
      <c r="AW8" s="357"/>
      <c r="AX8" s="358"/>
      <c r="AY8" s="358"/>
      <c r="AZ8" s="358"/>
      <c r="BA8" s="359"/>
      <c r="BB8" s="359"/>
      <c r="BC8" s="359"/>
      <c r="BD8" s="361"/>
      <c r="BK8" s="36" t="s">
        <v>18</v>
      </c>
      <c r="BL8" s="36" t="s">
        <v>18</v>
      </c>
    </row>
    <row r="9" spans="1:64" ht="10.5" customHeight="1">
      <c r="A9" s="79">
        <v>6</v>
      </c>
      <c r="B9" s="90"/>
      <c r="C9" s="110"/>
      <c r="D9" s="364"/>
      <c r="E9" s="364"/>
      <c r="F9" s="364"/>
      <c r="G9" s="365"/>
      <c r="H9" s="379"/>
      <c r="I9" s="380"/>
      <c r="J9" s="380"/>
      <c r="K9" s="381"/>
      <c r="L9" s="226"/>
      <c r="M9" s="227"/>
      <c r="N9" s="366"/>
      <c r="O9" s="360"/>
      <c r="P9" s="362"/>
      <c r="Q9" s="363"/>
      <c r="R9" s="363"/>
      <c r="S9" s="363"/>
      <c r="T9" s="226"/>
      <c r="U9" s="227"/>
      <c r="V9" s="226"/>
      <c r="W9" s="360"/>
      <c r="X9" s="362"/>
      <c r="Y9" s="363"/>
      <c r="Z9" s="363"/>
      <c r="AA9" s="363"/>
      <c r="AB9" s="359"/>
      <c r="AC9" s="359"/>
      <c r="AD9" s="359"/>
      <c r="AE9" s="361"/>
      <c r="AF9" s="79">
        <v>6</v>
      </c>
      <c r="AG9" s="357"/>
      <c r="AH9" s="358"/>
      <c r="AI9" s="358"/>
      <c r="AJ9" s="358"/>
      <c r="AK9" s="359"/>
      <c r="AL9" s="359"/>
      <c r="AM9" s="226"/>
      <c r="AN9" s="360"/>
      <c r="AO9" s="357"/>
      <c r="AP9" s="358"/>
      <c r="AQ9" s="358"/>
      <c r="AR9" s="358"/>
      <c r="AS9" s="359"/>
      <c r="AT9" s="359"/>
      <c r="AU9" s="226"/>
      <c r="AV9" s="360"/>
      <c r="AW9" s="357"/>
      <c r="AX9" s="358"/>
      <c r="AY9" s="358"/>
      <c r="AZ9" s="358"/>
      <c r="BA9" s="359"/>
      <c r="BB9" s="359"/>
      <c r="BC9" s="359"/>
      <c r="BD9" s="361"/>
      <c r="BK9" s="36" t="s">
        <v>11</v>
      </c>
      <c r="BL9" s="36" t="s">
        <v>11</v>
      </c>
    </row>
    <row r="10" spans="1:64" ht="10.5" customHeight="1">
      <c r="A10" s="79">
        <v>7</v>
      </c>
      <c r="B10" s="90"/>
      <c r="C10" s="110"/>
      <c r="D10" s="364"/>
      <c r="E10" s="364"/>
      <c r="F10" s="364"/>
      <c r="G10" s="365"/>
      <c r="H10" s="362"/>
      <c r="I10" s="363"/>
      <c r="J10" s="363"/>
      <c r="K10" s="363"/>
      <c r="L10" s="226"/>
      <c r="M10" s="227"/>
      <c r="N10" s="226"/>
      <c r="O10" s="360"/>
      <c r="P10" s="362"/>
      <c r="Q10" s="363"/>
      <c r="R10" s="363"/>
      <c r="S10" s="363"/>
      <c r="T10" s="226"/>
      <c r="U10" s="227"/>
      <c r="V10" s="226"/>
      <c r="W10" s="360"/>
      <c r="X10" s="362"/>
      <c r="Y10" s="363"/>
      <c r="Z10" s="363"/>
      <c r="AA10" s="363"/>
      <c r="AB10" s="359"/>
      <c r="AC10" s="359"/>
      <c r="AD10" s="359"/>
      <c r="AE10" s="361"/>
      <c r="AF10" s="79">
        <v>7</v>
      </c>
      <c r="AG10" s="357"/>
      <c r="AH10" s="358"/>
      <c r="AI10" s="358"/>
      <c r="AJ10" s="358"/>
      <c r="AK10" s="359"/>
      <c r="AL10" s="359"/>
      <c r="AM10" s="226"/>
      <c r="AN10" s="360"/>
      <c r="AO10" s="357"/>
      <c r="AP10" s="358"/>
      <c r="AQ10" s="358"/>
      <c r="AR10" s="358"/>
      <c r="AS10" s="359"/>
      <c r="AT10" s="359"/>
      <c r="AU10" s="226"/>
      <c r="AV10" s="360"/>
      <c r="AW10" s="357"/>
      <c r="AX10" s="358"/>
      <c r="AY10" s="358"/>
      <c r="AZ10" s="358"/>
      <c r="BA10" s="359"/>
      <c r="BB10" s="359"/>
      <c r="BC10" s="359"/>
      <c r="BD10" s="361"/>
      <c r="BK10" s="36" t="s">
        <v>9</v>
      </c>
      <c r="BL10" s="36" t="s">
        <v>9</v>
      </c>
    </row>
    <row r="11" spans="1:64" ht="10.5" customHeight="1">
      <c r="A11" s="79">
        <v>8</v>
      </c>
      <c r="B11" s="90"/>
      <c r="C11" s="110"/>
      <c r="D11" s="364"/>
      <c r="E11" s="364"/>
      <c r="F11" s="364"/>
      <c r="G11" s="365"/>
      <c r="H11" s="362"/>
      <c r="I11" s="363"/>
      <c r="J11" s="363"/>
      <c r="K11" s="363"/>
      <c r="L11" s="226"/>
      <c r="M11" s="227"/>
      <c r="N11" s="226"/>
      <c r="O11" s="360"/>
      <c r="P11" s="362"/>
      <c r="Q11" s="363"/>
      <c r="R11" s="363"/>
      <c r="S11" s="363"/>
      <c r="T11" s="226"/>
      <c r="U11" s="227"/>
      <c r="V11" s="226"/>
      <c r="W11" s="360"/>
      <c r="X11" s="362"/>
      <c r="Y11" s="363"/>
      <c r="Z11" s="363"/>
      <c r="AA11" s="363"/>
      <c r="AB11" s="359"/>
      <c r="AC11" s="359"/>
      <c r="AD11" s="359"/>
      <c r="AE11" s="361"/>
      <c r="AF11" s="79">
        <v>8</v>
      </c>
      <c r="AG11" s="357"/>
      <c r="AH11" s="358"/>
      <c r="AI11" s="358"/>
      <c r="AJ11" s="358"/>
      <c r="AK11" s="359"/>
      <c r="AL11" s="359"/>
      <c r="AM11" s="226"/>
      <c r="AN11" s="360"/>
      <c r="AO11" s="357"/>
      <c r="AP11" s="358"/>
      <c r="AQ11" s="358"/>
      <c r="AR11" s="358"/>
      <c r="AS11" s="359"/>
      <c r="AT11" s="359"/>
      <c r="AU11" s="226"/>
      <c r="AV11" s="360"/>
      <c r="AW11" s="357"/>
      <c r="AX11" s="358"/>
      <c r="AY11" s="358"/>
      <c r="AZ11" s="358"/>
      <c r="BA11" s="359"/>
      <c r="BB11" s="359"/>
      <c r="BC11" s="359"/>
      <c r="BD11" s="361"/>
      <c r="BK11" s="36" t="s">
        <v>12</v>
      </c>
      <c r="BL11" s="36" t="s">
        <v>13</v>
      </c>
    </row>
    <row r="12" spans="1:64" ht="10.5" customHeight="1">
      <c r="A12" s="79">
        <v>9</v>
      </c>
      <c r="B12" s="90"/>
      <c r="C12" s="110"/>
      <c r="D12" s="364"/>
      <c r="E12" s="364"/>
      <c r="F12" s="364"/>
      <c r="G12" s="365"/>
      <c r="H12" s="362"/>
      <c r="I12" s="363"/>
      <c r="J12" s="363"/>
      <c r="K12" s="363"/>
      <c r="L12" s="226"/>
      <c r="M12" s="227"/>
      <c r="N12" s="226"/>
      <c r="O12" s="360"/>
      <c r="P12" s="362"/>
      <c r="Q12" s="363"/>
      <c r="R12" s="363"/>
      <c r="S12" s="363"/>
      <c r="T12" s="226"/>
      <c r="U12" s="227"/>
      <c r="V12" s="226"/>
      <c r="W12" s="360"/>
      <c r="X12" s="362"/>
      <c r="Y12" s="363"/>
      <c r="Z12" s="363"/>
      <c r="AA12" s="363"/>
      <c r="AB12" s="359"/>
      <c r="AC12" s="359"/>
      <c r="AD12" s="359"/>
      <c r="AE12" s="361"/>
      <c r="AF12" s="79">
        <v>9</v>
      </c>
      <c r="AG12" s="357"/>
      <c r="AH12" s="358"/>
      <c r="AI12" s="358"/>
      <c r="AJ12" s="358"/>
      <c r="AK12" s="359"/>
      <c r="AL12" s="359"/>
      <c r="AM12" s="226"/>
      <c r="AN12" s="360"/>
      <c r="AO12" s="357"/>
      <c r="AP12" s="358"/>
      <c r="AQ12" s="358"/>
      <c r="AR12" s="358"/>
      <c r="AS12" s="359"/>
      <c r="AT12" s="359"/>
      <c r="AU12" s="226"/>
      <c r="AV12" s="360"/>
      <c r="AW12" s="357"/>
      <c r="AX12" s="358"/>
      <c r="AY12" s="358"/>
      <c r="AZ12" s="358"/>
      <c r="BA12" s="359"/>
      <c r="BB12" s="359"/>
      <c r="BC12" s="359"/>
      <c r="BD12" s="361"/>
      <c r="BK12" s="36"/>
      <c r="BL12" s="36" t="s">
        <v>14</v>
      </c>
    </row>
    <row r="13" spans="1:64" ht="10.5" customHeight="1">
      <c r="A13" s="79">
        <v>10</v>
      </c>
      <c r="B13" s="90"/>
      <c r="C13" s="110"/>
      <c r="D13" s="364"/>
      <c r="E13" s="364"/>
      <c r="F13" s="364"/>
      <c r="G13" s="365"/>
      <c r="H13" s="362"/>
      <c r="I13" s="363"/>
      <c r="J13" s="363"/>
      <c r="K13" s="363"/>
      <c r="L13" s="226"/>
      <c r="M13" s="227"/>
      <c r="N13" s="366"/>
      <c r="O13" s="360"/>
      <c r="P13" s="362"/>
      <c r="Q13" s="363"/>
      <c r="R13" s="363"/>
      <c r="S13" s="363"/>
      <c r="T13" s="226"/>
      <c r="U13" s="227"/>
      <c r="V13" s="226"/>
      <c r="W13" s="360"/>
      <c r="X13" s="362"/>
      <c r="Y13" s="363"/>
      <c r="Z13" s="363"/>
      <c r="AA13" s="363"/>
      <c r="AB13" s="359"/>
      <c r="AC13" s="359"/>
      <c r="AD13" s="359"/>
      <c r="AE13" s="361"/>
      <c r="AF13" s="79">
        <v>10</v>
      </c>
      <c r="AG13" s="357"/>
      <c r="AH13" s="358"/>
      <c r="AI13" s="358"/>
      <c r="AJ13" s="358"/>
      <c r="AK13" s="359"/>
      <c r="AL13" s="359"/>
      <c r="AM13" s="226"/>
      <c r="AN13" s="360"/>
      <c r="AO13" s="357"/>
      <c r="AP13" s="358"/>
      <c r="AQ13" s="358"/>
      <c r="AR13" s="358"/>
      <c r="AS13" s="359"/>
      <c r="AT13" s="359"/>
      <c r="AU13" s="226"/>
      <c r="AV13" s="360"/>
      <c r="AW13" s="357"/>
      <c r="AX13" s="358"/>
      <c r="AY13" s="358"/>
      <c r="AZ13" s="358"/>
      <c r="BA13" s="359"/>
      <c r="BB13" s="359"/>
      <c r="BC13" s="359"/>
      <c r="BD13" s="361"/>
      <c r="BK13" s="36"/>
      <c r="BL13" s="36"/>
    </row>
    <row r="14" spans="1:64" ht="10.5" customHeight="1">
      <c r="A14" s="79">
        <v>11</v>
      </c>
      <c r="B14" s="90"/>
      <c r="C14" s="110"/>
      <c r="D14" s="364"/>
      <c r="E14" s="364"/>
      <c r="F14" s="364"/>
      <c r="G14" s="365"/>
      <c r="H14" s="362"/>
      <c r="I14" s="363"/>
      <c r="J14" s="363"/>
      <c r="K14" s="363"/>
      <c r="L14" s="226"/>
      <c r="M14" s="227"/>
      <c r="N14" s="226"/>
      <c r="O14" s="360"/>
      <c r="P14" s="362"/>
      <c r="Q14" s="363"/>
      <c r="R14" s="363"/>
      <c r="S14" s="363"/>
      <c r="T14" s="226"/>
      <c r="U14" s="227"/>
      <c r="V14" s="226"/>
      <c r="W14" s="360"/>
      <c r="X14" s="362"/>
      <c r="Y14" s="363"/>
      <c r="Z14" s="363"/>
      <c r="AA14" s="363"/>
      <c r="AB14" s="359"/>
      <c r="AC14" s="359"/>
      <c r="AD14" s="359"/>
      <c r="AE14" s="361"/>
      <c r="AF14" s="79">
        <v>11</v>
      </c>
      <c r="AG14" s="357"/>
      <c r="AH14" s="358"/>
      <c r="AI14" s="358"/>
      <c r="AJ14" s="358"/>
      <c r="AK14" s="359"/>
      <c r="AL14" s="359"/>
      <c r="AM14" s="226"/>
      <c r="AN14" s="360"/>
      <c r="AO14" s="357"/>
      <c r="AP14" s="358"/>
      <c r="AQ14" s="358"/>
      <c r="AR14" s="358"/>
      <c r="AS14" s="359"/>
      <c r="AT14" s="359"/>
      <c r="AU14" s="226"/>
      <c r="AV14" s="360"/>
      <c r="AW14" s="357"/>
      <c r="AX14" s="358"/>
      <c r="AY14" s="358"/>
      <c r="AZ14" s="358"/>
      <c r="BA14" s="359"/>
      <c r="BB14" s="359"/>
      <c r="BC14" s="359"/>
      <c r="BD14" s="361"/>
      <c r="BK14" s="37"/>
      <c r="BL14" s="37"/>
    </row>
    <row r="15" spans="1:64" ht="10.5" customHeight="1">
      <c r="A15" s="79">
        <v>12</v>
      </c>
      <c r="B15" s="90"/>
      <c r="C15" s="110"/>
      <c r="D15" s="364"/>
      <c r="E15" s="364"/>
      <c r="F15" s="364"/>
      <c r="G15" s="365"/>
      <c r="H15" s="362"/>
      <c r="I15" s="363"/>
      <c r="J15" s="363"/>
      <c r="K15" s="363"/>
      <c r="L15" s="226"/>
      <c r="M15" s="227"/>
      <c r="N15" s="226"/>
      <c r="O15" s="360"/>
      <c r="P15" s="362"/>
      <c r="Q15" s="363"/>
      <c r="R15" s="363"/>
      <c r="S15" s="363"/>
      <c r="T15" s="226"/>
      <c r="U15" s="227"/>
      <c r="V15" s="226"/>
      <c r="W15" s="360"/>
      <c r="X15" s="362"/>
      <c r="Y15" s="363"/>
      <c r="Z15" s="363"/>
      <c r="AA15" s="363"/>
      <c r="AB15" s="359"/>
      <c r="AC15" s="359"/>
      <c r="AD15" s="359"/>
      <c r="AE15" s="361"/>
      <c r="AF15" s="79">
        <v>12</v>
      </c>
      <c r="AG15" s="357"/>
      <c r="AH15" s="358"/>
      <c r="AI15" s="358"/>
      <c r="AJ15" s="358"/>
      <c r="AK15" s="359"/>
      <c r="AL15" s="359"/>
      <c r="AM15" s="226"/>
      <c r="AN15" s="360"/>
      <c r="AO15" s="357"/>
      <c r="AP15" s="358"/>
      <c r="AQ15" s="358"/>
      <c r="AR15" s="358"/>
      <c r="AS15" s="359"/>
      <c r="AT15" s="359"/>
      <c r="AU15" s="226"/>
      <c r="AV15" s="360"/>
      <c r="AW15" s="357"/>
      <c r="AX15" s="358"/>
      <c r="AY15" s="358"/>
      <c r="AZ15" s="358"/>
      <c r="BA15" s="359"/>
      <c r="BB15" s="359"/>
      <c r="BC15" s="359"/>
      <c r="BD15" s="361"/>
      <c r="BE15" s="2"/>
      <c r="BF15" s="2"/>
      <c r="BG15" s="2"/>
      <c r="BH15" s="2"/>
      <c r="BK15" s="12"/>
    </row>
    <row r="16" spans="1:64" ht="10.5" customHeight="1">
      <c r="A16" s="79">
        <v>13</v>
      </c>
      <c r="B16" s="90"/>
      <c r="C16" s="110"/>
      <c r="D16" s="364"/>
      <c r="E16" s="364"/>
      <c r="F16" s="364"/>
      <c r="G16" s="365"/>
      <c r="H16" s="362"/>
      <c r="I16" s="363"/>
      <c r="J16" s="363"/>
      <c r="K16" s="363"/>
      <c r="L16" s="226"/>
      <c r="M16" s="227"/>
      <c r="N16" s="226"/>
      <c r="O16" s="360"/>
      <c r="P16" s="362"/>
      <c r="Q16" s="363"/>
      <c r="R16" s="363"/>
      <c r="S16" s="363"/>
      <c r="T16" s="226"/>
      <c r="U16" s="227"/>
      <c r="V16" s="226"/>
      <c r="W16" s="360"/>
      <c r="X16" s="362"/>
      <c r="Y16" s="363"/>
      <c r="Z16" s="363"/>
      <c r="AA16" s="363"/>
      <c r="AB16" s="359"/>
      <c r="AC16" s="359"/>
      <c r="AD16" s="359"/>
      <c r="AE16" s="361"/>
      <c r="AF16" s="79">
        <v>13</v>
      </c>
      <c r="AG16" s="357"/>
      <c r="AH16" s="358"/>
      <c r="AI16" s="358"/>
      <c r="AJ16" s="358"/>
      <c r="AK16" s="359"/>
      <c r="AL16" s="359"/>
      <c r="AM16" s="366"/>
      <c r="AN16" s="360"/>
      <c r="AO16" s="357"/>
      <c r="AP16" s="358"/>
      <c r="AQ16" s="358"/>
      <c r="AR16" s="358"/>
      <c r="AS16" s="359"/>
      <c r="AT16" s="359"/>
      <c r="AU16" s="226"/>
      <c r="AV16" s="360"/>
      <c r="AW16" s="357"/>
      <c r="AX16" s="358"/>
      <c r="AY16" s="358"/>
      <c r="AZ16" s="358"/>
      <c r="BA16" s="359"/>
      <c r="BB16" s="359"/>
      <c r="BC16" s="359"/>
      <c r="BD16" s="361"/>
      <c r="BE16" s="2"/>
      <c r="BF16" s="2"/>
      <c r="BG16" s="2"/>
      <c r="BH16" s="2"/>
      <c r="BK16" s="12"/>
    </row>
    <row r="17" spans="1:63" ht="10.5" customHeight="1">
      <c r="A17" s="79">
        <v>14</v>
      </c>
      <c r="B17" s="90"/>
      <c r="C17" s="110"/>
      <c r="D17" s="364"/>
      <c r="E17" s="364"/>
      <c r="F17" s="364"/>
      <c r="G17" s="365"/>
      <c r="H17" s="362"/>
      <c r="I17" s="363"/>
      <c r="J17" s="363"/>
      <c r="K17" s="363"/>
      <c r="L17" s="226"/>
      <c r="M17" s="227"/>
      <c r="N17" s="226"/>
      <c r="O17" s="360"/>
      <c r="P17" s="362"/>
      <c r="Q17" s="363"/>
      <c r="R17" s="363"/>
      <c r="S17" s="363"/>
      <c r="T17" s="226"/>
      <c r="U17" s="227"/>
      <c r="V17" s="226"/>
      <c r="W17" s="360"/>
      <c r="X17" s="362"/>
      <c r="Y17" s="363"/>
      <c r="Z17" s="363"/>
      <c r="AA17" s="363"/>
      <c r="AB17" s="359"/>
      <c r="AC17" s="359"/>
      <c r="AD17" s="359"/>
      <c r="AE17" s="361"/>
      <c r="AF17" s="79">
        <v>14</v>
      </c>
      <c r="AG17" s="357"/>
      <c r="AH17" s="358"/>
      <c r="AI17" s="358"/>
      <c r="AJ17" s="358"/>
      <c r="AK17" s="359"/>
      <c r="AL17" s="359"/>
      <c r="AM17" s="226"/>
      <c r="AN17" s="360"/>
      <c r="AO17" s="357"/>
      <c r="AP17" s="358"/>
      <c r="AQ17" s="358"/>
      <c r="AR17" s="358"/>
      <c r="AS17" s="359"/>
      <c r="AT17" s="359"/>
      <c r="AU17" s="226"/>
      <c r="AV17" s="360"/>
      <c r="AW17" s="357"/>
      <c r="AX17" s="358"/>
      <c r="AY17" s="358"/>
      <c r="AZ17" s="358"/>
      <c r="BA17" s="359"/>
      <c r="BB17" s="359"/>
      <c r="BC17" s="359"/>
      <c r="BD17" s="361"/>
      <c r="BE17" s="2"/>
      <c r="BF17" s="2"/>
      <c r="BG17" s="2"/>
      <c r="BH17" s="2"/>
      <c r="BK17" s="12"/>
    </row>
    <row r="18" spans="1:63" ht="10.5" customHeight="1">
      <c r="A18" s="79">
        <v>15</v>
      </c>
      <c r="B18" s="90"/>
      <c r="C18" s="110"/>
      <c r="D18" s="364"/>
      <c r="E18" s="364"/>
      <c r="F18" s="364"/>
      <c r="G18" s="365"/>
      <c r="H18" s="362"/>
      <c r="I18" s="363"/>
      <c r="J18" s="363"/>
      <c r="K18" s="363"/>
      <c r="L18" s="226"/>
      <c r="M18" s="227"/>
      <c r="N18" s="226"/>
      <c r="O18" s="360"/>
      <c r="P18" s="362"/>
      <c r="Q18" s="363"/>
      <c r="R18" s="363"/>
      <c r="S18" s="363"/>
      <c r="T18" s="226"/>
      <c r="U18" s="227"/>
      <c r="V18" s="226"/>
      <c r="W18" s="360"/>
      <c r="X18" s="362"/>
      <c r="Y18" s="363"/>
      <c r="Z18" s="363"/>
      <c r="AA18" s="363"/>
      <c r="AB18" s="359"/>
      <c r="AC18" s="359"/>
      <c r="AD18" s="359"/>
      <c r="AE18" s="361"/>
      <c r="AF18" s="79">
        <v>15</v>
      </c>
      <c r="AG18" s="357"/>
      <c r="AH18" s="358"/>
      <c r="AI18" s="358"/>
      <c r="AJ18" s="358"/>
      <c r="AK18" s="359"/>
      <c r="AL18" s="359"/>
      <c r="AM18" s="226"/>
      <c r="AN18" s="360"/>
      <c r="AO18" s="357"/>
      <c r="AP18" s="358"/>
      <c r="AQ18" s="358"/>
      <c r="AR18" s="358"/>
      <c r="AS18" s="359"/>
      <c r="AT18" s="359"/>
      <c r="AU18" s="226"/>
      <c r="AV18" s="360"/>
      <c r="AW18" s="357"/>
      <c r="AX18" s="358"/>
      <c r="AY18" s="358"/>
      <c r="AZ18" s="358"/>
      <c r="BA18" s="359"/>
      <c r="BB18" s="359"/>
      <c r="BC18" s="359"/>
      <c r="BD18" s="361"/>
      <c r="BE18" s="2"/>
      <c r="BF18" s="2"/>
      <c r="BG18" s="2"/>
      <c r="BH18" s="2"/>
      <c r="BK18" s="12"/>
    </row>
    <row r="19" spans="1:63" ht="10.5" customHeight="1">
      <c r="A19" s="79">
        <v>16</v>
      </c>
      <c r="B19" s="90"/>
      <c r="C19" s="110"/>
      <c r="D19" s="364"/>
      <c r="E19" s="364"/>
      <c r="F19" s="364"/>
      <c r="G19" s="365"/>
      <c r="H19" s="372"/>
      <c r="I19" s="363"/>
      <c r="J19" s="363"/>
      <c r="K19" s="363"/>
      <c r="L19" s="226"/>
      <c r="M19" s="227"/>
      <c r="N19" s="366"/>
      <c r="O19" s="360"/>
      <c r="P19" s="362"/>
      <c r="Q19" s="363"/>
      <c r="R19" s="363"/>
      <c r="S19" s="363"/>
      <c r="T19" s="226"/>
      <c r="U19" s="227"/>
      <c r="V19" s="226"/>
      <c r="W19" s="360"/>
      <c r="X19" s="362"/>
      <c r="Y19" s="363"/>
      <c r="Z19" s="363"/>
      <c r="AA19" s="363"/>
      <c r="AB19" s="359"/>
      <c r="AC19" s="359"/>
      <c r="AD19" s="359"/>
      <c r="AE19" s="361"/>
      <c r="AF19" s="79">
        <v>16</v>
      </c>
      <c r="AG19" s="357"/>
      <c r="AH19" s="358"/>
      <c r="AI19" s="358"/>
      <c r="AJ19" s="358"/>
      <c r="AK19" s="359"/>
      <c r="AL19" s="359"/>
      <c r="AM19" s="226"/>
      <c r="AN19" s="360"/>
      <c r="AO19" s="357"/>
      <c r="AP19" s="358"/>
      <c r="AQ19" s="358"/>
      <c r="AR19" s="358"/>
      <c r="AS19" s="359"/>
      <c r="AT19" s="359"/>
      <c r="AU19" s="226"/>
      <c r="AV19" s="360"/>
      <c r="AW19" s="357"/>
      <c r="AX19" s="358"/>
      <c r="AY19" s="358"/>
      <c r="AZ19" s="358"/>
      <c r="BA19" s="359"/>
      <c r="BB19" s="359"/>
      <c r="BC19" s="359"/>
      <c r="BD19" s="361"/>
      <c r="BE19" s="2"/>
      <c r="BF19" s="2"/>
      <c r="BG19" s="2"/>
      <c r="BH19" s="2"/>
      <c r="BK19" s="12"/>
    </row>
    <row r="20" spans="1:63" ht="10.5" customHeight="1">
      <c r="A20" s="79">
        <v>17</v>
      </c>
      <c r="B20" s="90"/>
      <c r="C20" s="110"/>
      <c r="D20" s="364"/>
      <c r="E20" s="364"/>
      <c r="F20" s="364"/>
      <c r="G20" s="365"/>
      <c r="H20" s="362"/>
      <c r="I20" s="363"/>
      <c r="J20" s="363"/>
      <c r="K20" s="363"/>
      <c r="L20" s="226"/>
      <c r="M20" s="227"/>
      <c r="N20" s="226"/>
      <c r="O20" s="360"/>
      <c r="P20" s="362"/>
      <c r="Q20" s="363"/>
      <c r="R20" s="363"/>
      <c r="S20" s="363"/>
      <c r="T20" s="226"/>
      <c r="U20" s="227"/>
      <c r="V20" s="226"/>
      <c r="W20" s="360"/>
      <c r="X20" s="362"/>
      <c r="Y20" s="363"/>
      <c r="Z20" s="363"/>
      <c r="AA20" s="363"/>
      <c r="AB20" s="359"/>
      <c r="AC20" s="359"/>
      <c r="AD20" s="359"/>
      <c r="AE20" s="361"/>
      <c r="AF20" s="79">
        <v>17</v>
      </c>
      <c r="AG20" s="357"/>
      <c r="AH20" s="358"/>
      <c r="AI20" s="358"/>
      <c r="AJ20" s="358"/>
      <c r="AK20" s="359"/>
      <c r="AL20" s="359"/>
      <c r="AM20" s="226"/>
      <c r="AN20" s="360"/>
      <c r="AO20" s="357"/>
      <c r="AP20" s="358"/>
      <c r="AQ20" s="358"/>
      <c r="AR20" s="358"/>
      <c r="AS20" s="359"/>
      <c r="AT20" s="359"/>
      <c r="AU20" s="366"/>
      <c r="AV20" s="360"/>
      <c r="AW20" s="357"/>
      <c r="AX20" s="358"/>
      <c r="AY20" s="358"/>
      <c r="AZ20" s="358"/>
      <c r="BA20" s="359"/>
      <c r="BB20" s="359"/>
      <c r="BC20" s="359"/>
      <c r="BD20" s="361"/>
      <c r="BE20" s="2"/>
      <c r="BF20" s="2"/>
      <c r="BG20" s="2"/>
      <c r="BH20" s="2"/>
      <c r="BK20" s="12"/>
    </row>
    <row r="21" spans="1:63" ht="10.5" customHeight="1">
      <c r="A21" s="79">
        <v>18</v>
      </c>
      <c r="B21" s="90"/>
      <c r="C21" s="110"/>
      <c r="D21" s="364"/>
      <c r="E21" s="364"/>
      <c r="F21" s="364"/>
      <c r="G21" s="365"/>
      <c r="H21" s="362"/>
      <c r="I21" s="363"/>
      <c r="J21" s="363"/>
      <c r="K21" s="363"/>
      <c r="L21" s="226"/>
      <c r="M21" s="227"/>
      <c r="N21" s="226"/>
      <c r="O21" s="360"/>
      <c r="P21" s="362"/>
      <c r="Q21" s="363"/>
      <c r="R21" s="363"/>
      <c r="S21" s="363"/>
      <c r="T21" s="226"/>
      <c r="U21" s="227"/>
      <c r="V21" s="226"/>
      <c r="W21" s="360"/>
      <c r="X21" s="362"/>
      <c r="Y21" s="363"/>
      <c r="Z21" s="363"/>
      <c r="AA21" s="363"/>
      <c r="AB21" s="359"/>
      <c r="AC21" s="359"/>
      <c r="AD21" s="359"/>
      <c r="AE21" s="361"/>
      <c r="AF21" s="79">
        <v>18</v>
      </c>
      <c r="AG21" s="357"/>
      <c r="AH21" s="358"/>
      <c r="AI21" s="358"/>
      <c r="AJ21" s="358"/>
      <c r="AK21" s="359"/>
      <c r="AL21" s="359"/>
      <c r="AM21" s="226"/>
      <c r="AN21" s="360"/>
      <c r="AO21" s="357"/>
      <c r="AP21" s="358"/>
      <c r="AQ21" s="358"/>
      <c r="AR21" s="358"/>
      <c r="AS21" s="359"/>
      <c r="AT21" s="359"/>
      <c r="AU21" s="226"/>
      <c r="AV21" s="360"/>
      <c r="AW21" s="357"/>
      <c r="AX21" s="358"/>
      <c r="AY21" s="358"/>
      <c r="AZ21" s="358"/>
      <c r="BA21" s="359"/>
      <c r="BB21" s="359"/>
      <c r="BC21" s="359"/>
      <c r="BD21" s="361"/>
      <c r="BE21" s="2"/>
      <c r="BF21" s="2"/>
      <c r="BG21" s="2"/>
      <c r="BH21" s="2"/>
      <c r="BK21" s="12"/>
    </row>
    <row r="22" spans="1:63" ht="10.5" customHeight="1">
      <c r="A22" s="79">
        <v>19</v>
      </c>
      <c r="B22" s="90"/>
      <c r="C22" s="110"/>
      <c r="D22" s="364"/>
      <c r="E22" s="364"/>
      <c r="F22" s="364"/>
      <c r="G22" s="365"/>
      <c r="H22" s="362"/>
      <c r="I22" s="363"/>
      <c r="J22" s="363"/>
      <c r="K22" s="363"/>
      <c r="L22" s="226"/>
      <c r="M22" s="227"/>
      <c r="N22" s="366"/>
      <c r="O22" s="360"/>
      <c r="P22" s="362"/>
      <c r="Q22" s="363"/>
      <c r="R22" s="363"/>
      <c r="S22" s="363"/>
      <c r="T22" s="226"/>
      <c r="U22" s="227"/>
      <c r="V22" s="226"/>
      <c r="W22" s="360"/>
      <c r="X22" s="362"/>
      <c r="Y22" s="363"/>
      <c r="Z22" s="363"/>
      <c r="AA22" s="363"/>
      <c r="AB22" s="359"/>
      <c r="AC22" s="359"/>
      <c r="AD22" s="359"/>
      <c r="AE22" s="361"/>
      <c r="AF22" s="79">
        <v>19</v>
      </c>
      <c r="AG22" s="357"/>
      <c r="AH22" s="358"/>
      <c r="AI22" s="358"/>
      <c r="AJ22" s="358"/>
      <c r="AK22" s="359"/>
      <c r="AL22" s="359"/>
      <c r="AM22" s="226"/>
      <c r="AN22" s="360"/>
      <c r="AO22" s="357"/>
      <c r="AP22" s="358"/>
      <c r="AQ22" s="358"/>
      <c r="AR22" s="358"/>
      <c r="AS22" s="359"/>
      <c r="AT22" s="359"/>
      <c r="AU22" s="226"/>
      <c r="AV22" s="360"/>
      <c r="AW22" s="357"/>
      <c r="AX22" s="358"/>
      <c r="AY22" s="358"/>
      <c r="AZ22" s="358"/>
      <c r="BA22" s="359"/>
      <c r="BB22" s="359"/>
      <c r="BC22" s="359"/>
      <c r="BD22" s="361"/>
      <c r="BE22" s="2"/>
      <c r="BF22" s="2"/>
      <c r="BG22" s="2"/>
      <c r="BH22" s="2"/>
      <c r="BK22" s="12"/>
    </row>
    <row r="23" spans="1:63" ht="10.5" customHeight="1">
      <c r="A23" s="79">
        <v>20</v>
      </c>
      <c r="B23" s="90"/>
      <c r="C23" s="110"/>
      <c r="D23" s="364"/>
      <c r="E23" s="364"/>
      <c r="F23" s="364"/>
      <c r="G23" s="365"/>
      <c r="H23" s="372"/>
      <c r="I23" s="363"/>
      <c r="J23" s="363"/>
      <c r="K23" s="363"/>
      <c r="L23" s="226"/>
      <c r="M23" s="227"/>
      <c r="N23" s="366"/>
      <c r="O23" s="360"/>
      <c r="P23" s="362"/>
      <c r="Q23" s="363"/>
      <c r="R23" s="363"/>
      <c r="S23" s="363"/>
      <c r="T23" s="226"/>
      <c r="U23" s="227"/>
      <c r="V23" s="226"/>
      <c r="W23" s="360"/>
      <c r="X23" s="362"/>
      <c r="Y23" s="363"/>
      <c r="Z23" s="363"/>
      <c r="AA23" s="363"/>
      <c r="AB23" s="359"/>
      <c r="AC23" s="359"/>
      <c r="AD23" s="359"/>
      <c r="AE23" s="361"/>
      <c r="AF23" s="79">
        <v>20</v>
      </c>
      <c r="AG23" s="357"/>
      <c r="AH23" s="358"/>
      <c r="AI23" s="358"/>
      <c r="AJ23" s="358"/>
      <c r="AK23" s="359"/>
      <c r="AL23" s="359"/>
      <c r="AM23" s="366"/>
      <c r="AN23" s="360"/>
      <c r="AO23" s="357"/>
      <c r="AP23" s="358"/>
      <c r="AQ23" s="358"/>
      <c r="AR23" s="358"/>
      <c r="AS23" s="359"/>
      <c r="AT23" s="359"/>
      <c r="AU23" s="226"/>
      <c r="AV23" s="360"/>
      <c r="AW23" s="357"/>
      <c r="AX23" s="358"/>
      <c r="AY23" s="358"/>
      <c r="AZ23" s="358"/>
      <c r="BA23" s="359"/>
      <c r="BB23" s="359"/>
      <c r="BC23" s="359"/>
      <c r="BD23" s="361"/>
      <c r="BE23" s="2"/>
      <c r="BF23" s="2"/>
      <c r="BG23" s="2"/>
      <c r="BH23" s="2"/>
      <c r="BK23" s="12"/>
    </row>
    <row r="24" spans="1:63" ht="10.5" customHeight="1">
      <c r="A24" s="79">
        <v>21</v>
      </c>
      <c r="B24" s="90"/>
      <c r="C24" s="110"/>
      <c r="D24" s="364"/>
      <c r="E24" s="364"/>
      <c r="F24" s="364"/>
      <c r="G24" s="365"/>
      <c r="H24" s="362"/>
      <c r="I24" s="363"/>
      <c r="J24" s="363"/>
      <c r="K24" s="363"/>
      <c r="L24" s="226"/>
      <c r="M24" s="227"/>
      <c r="N24" s="226"/>
      <c r="O24" s="360"/>
      <c r="P24" s="362"/>
      <c r="Q24" s="363"/>
      <c r="R24" s="363"/>
      <c r="S24" s="363"/>
      <c r="T24" s="226"/>
      <c r="U24" s="227"/>
      <c r="V24" s="226"/>
      <c r="W24" s="360"/>
      <c r="X24" s="362"/>
      <c r="Y24" s="363"/>
      <c r="Z24" s="363"/>
      <c r="AA24" s="363"/>
      <c r="AB24" s="359"/>
      <c r="AC24" s="359"/>
      <c r="AD24" s="359"/>
      <c r="AE24" s="361"/>
      <c r="AF24" s="79">
        <v>21</v>
      </c>
      <c r="AG24" s="357"/>
      <c r="AH24" s="358"/>
      <c r="AI24" s="358"/>
      <c r="AJ24" s="358"/>
      <c r="AK24" s="359"/>
      <c r="AL24" s="359"/>
      <c r="AM24" s="226"/>
      <c r="AN24" s="360"/>
      <c r="AO24" s="357"/>
      <c r="AP24" s="358"/>
      <c r="AQ24" s="358"/>
      <c r="AR24" s="358"/>
      <c r="AS24" s="359"/>
      <c r="AT24" s="359"/>
      <c r="AU24" s="226"/>
      <c r="AV24" s="360"/>
      <c r="AW24" s="357"/>
      <c r="AX24" s="358"/>
      <c r="AY24" s="358"/>
      <c r="AZ24" s="358"/>
      <c r="BA24" s="359"/>
      <c r="BB24" s="359"/>
      <c r="BC24" s="359"/>
      <c r="BD24" s="361"/>
      <c r="BE24" s="2"/>
      <c r="BF24" s="2"/>
      <c r="BG24" s="2"/>
      <c r="BH24" s="2"/>
      <c r="BK24" s="12"/>
    </row>
    <row r="25" spans="1:63" ht="10.5" customHeight="1">
      <c r="A25" s="79">
        <v>22</v>
      </c>
      <c r="B25" s="90"/>
      <c r="C25" s="110"/>
      <c r="D25" s="364"/>
      <c r="E25" s="364"/>
      <c r="F25" s="364"/>
      <c r="G25" s="365"/>
      <c r="H25" s="362"/>
      <c r="I25" s="363"/>
      <c r="J25" s="363"/>
      <c r="K25" s="363"/>
      <c r="L25" s="226"/>
      <c r="M25" s="227"/>
      <c r="N25" s="226"/>
      <c r="O25" s="360"/>
      <c r="P25" s="362"/>
      <c r="Q25" s="363"/>
      <c r="R25" s="363"/>
      <c r="S25" s="363"/>
      <c r="T25" s="226"/>
      <c r="U25" s="227"/>
      <c r="V25" s="226"/>
      <c r="W25" s="360"/>
      <c r="X25" s="362"/>
      <c r="Y25" s="363"/>
      <c r="Z25" s="363"/>
      <c r="AA25" s="363"/>
      <c r="AB25" s="359"/>
      <c r="AC25" s="359"/>
      <c r="AD25" s="359"/>
      <c r="AE25" s="361"/>
      <c r="AF25" s="79">
        <v>22</v>
      </c>
      <c r="AG25" s="357"/>
      <c r="AH25" s="358"/>
      <c r="AI25" s="358"/>
      <c r="AJ25" s="358"/>
      <c r="AK25" s="359"/>
      <c r="AL25" s="359"/>
      <c r="AM25" s="226"/>
      <c r="AN25" s="360"/>
      <c r="AO25" s="357"/>
      <c r="AP25" s="358"/>
      <c r="AQ25" s="358"/>
      <c r="AR25" s="358"/>
      <c r="AS25" s="359"/>
      <c r="AT25" s="359"/>
      <c r="AU25" s="226"/>
      <c r="AV25" s="360"/>
      <c r="AW25" s="357"/>
      <c r="AX25" s="358"/>
      <c r="AY25" s="358"/>
      <c r="AZ25" s="358"/>
      <c r="BA25" s="359"/>
      <c r="BB25" s="359"/>
      <c r="BC25" s="359"/>
      <c r="BD25" s="361"/>
      <c r="BE25" s="2"/>
      <c r="BF25" s="2"/>
      <c r="BG25" s="2"/>
      <c r="BH25" s="2"/>
      <c r="BK25" s="5"/>
    </row>
    <row r="26" spans="1:63" ht="10.5" customHeight="1">
      <c r="A26" s="79">
        <v>23</v>
      </c>
      <c r="B26" s="90"/>
      <c r="C26" s="110"/>
      <c r="D26" s="364"/>
      <c r="E26" s="364"/>
      <c r="F26" s="364"/>
      <c r="G26" s="365"/>
      <c r="H26" s="362"/>
      <c r="I26" s="363"/>
      <c r="J26" s="363"/>
      <c r="K26" s="363"/>
      <c r="L26" s="226"/>
      <c r="M26" s="227"/>
      <c r="N26" s="366"/>
      <c r="O26" s="360"/>
      <c r="P26" s="362"/>
      <c r="Q26" s="363"/>
      <c r="R26" s="363"/>
      <c r="S26" s="363"/>
      <c r="T26" s="226"/>
      <c r="U26" s="227"/>
      <c r="V26" s="226"/>
      <c r="W26" s="360"/>
      <c r="X26" s="362"/>
      <c r="Y26" s="363"/>
      <c r="Z26" s="363"/>
      <c r="AA26" s="363"/>
      <c r="AB26" s="359"/>
      <c r="AC26" s="359"/>
      <c r="AD26" s="359"/>
      <c r="AE26" s="361"/>
      <c r="AF26" s="79">
        <v>23</v>
      </c>
      <c r="AG26" s="357"/>
      <c r="AH26" s="358"/>
      <c r="AI26" s="358"/>
      <c r="AJ26" s="358"/>
      <c r="AK26" s="359"/>
      <c r="AL26" s="359"/>
      <c r="AM26" s="226"/>
      <c r="AN26" s="360"/>
      <c r="AO26" s="357"/>
      <c r="AP26" s="358"/>
      <c r="AQ26" s="358"/>
      <c r="AR26" s="358"/>
      <c r="AS26" s="359"/>
      <c r="AT26" s="359"/>
      <c r="AU26" s="226"/>
      <c r="AV26" s="360"/>
      <c r="AW26" s="357"/>
      <c r="AX26" s="358"/>
      <c r="AY26" s="358"/>
      <c r="AZ26" s="358"/>
      <c r="BA26" s="359"/>
      <c r="BB26" s="359"/>
      <c r="BC26" s="359"/>
      <c r="BD26" s="361"/>
      <c r="BK26" s="12"/>
    </row>
    <row r="27" spans="1:63" ht="10.5" customHeight="1">
      <c r="A27" s="79">
        <v>24</v>
      </c>
      <c r="B27" s="90"/>
      <c r="C27" s="110"/>
      <c r="D27" s="364"/>
      <c r="E27" s="364"/>
      <c r="F27" s="364"/>
      <c r="G27" s="365"/>
      <c r="H27" s="372"/>
      <c r="I27" s="363"/>
      <c r="J27" s="363"/>
      <c r="K27" s="363"/>
      <c r="L27" s="226"/>
      <c r="M27" s="227"/>
      <c r="N27" s="366"/>
      <c r="O27" s="360"/>
      <c r="P27" s="362"/>
      <c r="Q27" s="363"/>
      <c r="R27" s="363"/>
      <c r="S27" s="363"/>
      <c r="T27" s="226"/>
      <c r="U27" s="227"/>
      <c r="V27" s="226"/>
      <c r="W27" s="360"/>
      <c r="X27" s="362"/>
      <c r="Y27" s="363"/>
      <c r="Z27" s="363"/>
      <c r="AA27" s="363"/>
      <c r="AB27" s="359"/>
      <c r="AC27" s="359"/>
      <c r="AD27" s="359"/>
      <c r="AE27" s="361"/>
      <c r="AF27" s="79">
        <v>24</v>
      </c>
      <c r="AG27" s="369"/>
      <c r="AH27" s="370"/>
      <c r="AI27" s="370"/>
      <c r="AJ27" s="371"/>
      <c r="AK27" s="227"/>
      <c r="AL27" s="359"/>
      <c r="AM27" s="366"/>
      <c r="AN27" s="360"/>
      <c r="AO27" s="357"/>
      <c r="AP27" s="358"/>
      <c r="AQ27" s="358"/>
      <c r="AR27" s="358"/>
      <c r="AS27" s="359"/>
      <c r="AT27" s="359"/>
      <c r="AU27" s="226"/>
      <c r="AV27" s="360"/>
      <c r="AW27" s="357"/>
      <c r="AX27" s="358"/>
      <c r="AY27" s="358"/>
      <c r="AZ27" s="358"/>
      <c r="BA27" s="359"/>
      <c r="BB27" s="359"/>
      <c r="BC27" s="225"/>
      <c r="BD27" s="378"/>
      <c r="BK27" s="12"/>
    </row>
    <row r="28" spans="1:63" ht="10.5" customHeight="1">
      <c r="A28" s="79">
        <v>25</v>
      </c>
      <c r="B28" s="90"/>
      <c r="C28" s="110"/>
      <c r="D28" s="364"/>
      <c r="E28" s="364"/>
      <c r="F28" s="364"/>
      <c r="G28" s="365"/>
      <c r="H28" s="362"/>
      <c r="I28" s="363"/>
      <c r="J28" s="363"/>
      <c r="K28" s="363"/>
      <c r="L28" s="226"/>
      <c r="M28" s="227"/>
      <c r="N28" s="226"/>
      <c r="O28" s="360"/>
      <c r="P28" s="362"/>
      <c r="Q28" s="363"/>
      <c r="R28" s="363"/>
      <c r="S28" s="363"/>
      <c r="T28" s="226"/>
      <c r="U28" s="227"/>
      <c r="V28" s="226"/>
      <c r="W28" s="360"/>
      <c r="X28" s="362"/>
      <c r="Y28" s="363"/>
      <c r="Z28" s="363"/>
      <c r="AA28" s="363"/>
      <c r="AB28" s="359"/>
      <c r="AC28" s="359"/>
      <c r="AD28" s="359"/>
      <c r="AE28" s="361"/>
      <c r="AF28" s="79">
        <v>25</v>
      </c>
      <c r="AG28" s="357"/>
      <c r="AH28" s="358"/>
      <c r="AI28" s="358"/>
      <c r="AJ28" s="358"/>
      <c r="AK28" s="359"/>
      <c r="AL28" s="359"/>
      <c r="AM28" s="226"/>
      <c r="AN28" s="360"/>
      <c r="AO28" s="357"/>
      <c r="AP28" s="358"/>
      <c r="AQ28" s="358"/>
      <c r="AR28" s="358"/>
      <c r="AS28" s="359"/>
      <c r="AT28" s="359"/>
      <c r="AU28" s="226"/>
      <c r="AV28" s="360"/>
      <c r="AW28" s="357"/>
      <c r="AX28" s="358"/>
      <c r="AY28" s="358"/>
      <c r="AZ28" s="358"/>
      <c r="BA28" s="376"/>
      <c r="BB28" s="376"/>
      <c r="BC28" s="376"/>
      <c r="BD28" s="377"/>
      <c r="BK28" s="12"/>
    </row>
    <row r="29" spans="1:63" ht="10.5" customHeight="1">
      <c r="A29" s="79">
        <v>26</v>
      </c>
      <c r="B29" s="90"/>
      <c r="C29" s="110"/>
      <c r="D29" s="364"/>
      <c r="E29" s="364"/>
      <c r="F29" s="364"/>
      <c r="G29" s="365"/>
      <c r="H29" s="362"/>
      <c r="I29" s="363"/>
      <c r="J29" s="363"/>
      <c r="K29" s="363"/>
      <c r="L29" s="226"/>
      <c r="M29" s="227"/>
      <c r="N29" s="226"/>
      <c r="O29" s="360"/>
      <c r="P29" s="362"/>
      <c r="Q29" s="363"/>
      <c r="R29" s="363"/>
      <c r="S29" s="363"/>
      <c r="T29" s="226"/>
      <c r="U29" s="227"/>
      <c r="V29" s="226"/>
      <c r="W29" s="360"/>
      <c r="X29" s="373"/>
      <c r="Y29" s="374"/>
      <c r="Z29" s="374"/>
      <c r="AA29" s="374"/>
      <c r="AB29" s="359"/>
      <c r="AC29" s="359"/>
      <c r="AD29" s="359"/>
      <c r="AE29" s="361"/>
      <c r="AF29" s="79">
        <v>26</v>
      </c>
      <c r="AG29" s="375"/>
      <c r="AH29" s="358"/>
      <c r="AI29" s="358"/>
      <c r="AJ29" s="358"/>
      <c r="AK29" s="227"/>
      <c r="AL29" s="359"/>
      <c r="AM29" s="226"/>
      <c r="AN29" s="360"/>
      <c r="AO29" s="357"/>
      <c r="AP29" s="358"/>
      <c r="AQ29" s="358"/>
      <c r="AR29" s="358"/>
      <c r="AS29" s="227"/>
      <c r="AT29" s="359"/>
      <c r="AU29" s="226"/>
      <c r="AV29" s="360"/>
      <c r="AW29" s="357"/>
      <c r="AX29" s="358"/>
      <c r="AY29" s="358"/>
      <c r="AZ29" s="358"/>
      <c r="BA29" s="359"/>
      <c r="BB29" s="359"/>
      <c r="BC29" s="359"/>
      <c r="BD29" s="361"/>
      <c r="BK29" s="12"/>
    </row>
    <row r="30" spans="1:63" ht="10.5" customHeight="1">
      <c r="A30" s="79">
        <v>27</v>
      </c>
      <c r="B30" s="90"/>
      <c r="C30" s="110"/>
      <c r="D30" s="364"/>
      <c r="E30" s="364"/>
      <c r="F30" s="364"/>
      <c r="G30" s="365"/>
      <c r="H30" s="372"/>
      <c r="I30" s="363"/>
      <c r="J30" s="363"/>
      <c r="K30" s="363"/>
      <c r="L30" s="226"/>
      <c r="M30" s="227"/>
      <c r="N30" s="366"/>
      <c r="O30" s="360"/>
      <c r="P30" s="362"/>
      <c r="Q30" s="363"/>
      <c r="R30" s="363"/>
      <c r="S30" s="363"/>
      <c r="T30" s="226"/>
      <c r="U30" s="227"/>
      <c r="V30" s="226"/>
      <c r="W30" s="360"/>
      <c r="X30" s="362"/>
      <c r="Y30" s="363"/>
      <c r="Z30" s="363"/>
      <c r="AA30" s="363"/>
      <c r="AB30" s="359"/>
      <c r="AC30" s="359"/>
      <c r="AD30" s="359"/>
      <c r="AE30" s="361"/>
      <c r="AF30" s="108">
        <v>27</v>
      </c>
      <c r="AG30" s="369"/>
      <c r="AH30" s="370"/>
      <c r="AI30" s="370"/>
      <c r="AJ30" s="371"/>
      <c r="AK30" s="227"/>
      <c r="AL30" s="359"/>
      <c r="AM30" s="366"/>
      <c r="AN30" s="360"/>
      <c r="AO30" s="357"/>
      <c r="AP30" s="358"/>
      <c r="AQ30" s="358"/>
      <c r="AR30" s="358"/>
      <c r="AS30" s="227"/>
      <c r="AT30" s="359"/>
      <c r="AU30" s="226"/>
      <c r="AV30" s="360"/>
      <c r="AW30" s="357"/>
      <c r="AX30" s="358"/>
      <c r="AY30" s="358"/>
      <c r="AZ30" s="358"/>
      <c r="BA30" s="359"/>
      <c r="BB30" s="359"/>
      <c r="BC30" s="359"/>
      <c r="BD30" s="361"/>
      <c r="BK30" s="12"/>
    </row>
    <row r="31" spans="1:63" ht="10.5" customHeight="1">
      <c r="A31" s="79">
        <v>28</v>
      </c>
      <c r="B31" s="90"/>
      <c r="C31" s="110"/>
      <c r="D31" s="364"/>
      <c r="E31" s="364"/>
      <c r="F31" s="364"/>
      <c r="G31" s="365"/>
      <c r="H31" s="362"/>
      <c r="I31" s="363"/>
      <c r="J31" s="363"/>
      <c r="K31" s="363"/>
      <c r="L31" s="226"/>
      <c r="M31" s="227"/>
      <c r="N31" s="226"/>
      <c r="O31" s="360"/>
      <c r="P31" s="362"/>
      <c r="Q31" s="363"/>
      <c r="R31" s="363"/>
      <c r="S31" s="363"/>
      <c r="T31" s="226"/>
      <c r="U31" s="227"/>
      <c r="V31" s="226"/>
      <c r="W31" s="360"/>
      <c r="X31" s="362"/>
      <c r="Y31" s="363"/>
      <c r="Z31" s="363"/>
      <c r="AA31" s="363"/>
      <c r="AB31" s="359"/>
      <c r="AC31" s="359"/>
      <c r="AD31" s="359"/>
      <c r="AE31" s="361"/>
      <c r="AF31" s="79">
        <v>28</v>
      </c>
      <c r="AG31" s="357"/>
      <c r="AH31" s="358"/>
      <c r="AI31" s="358"/>
      <c r="AJ31" s="358"/>
      <c r="AK31" s="367"/>
      <c r="AL31" s="368"/>
      <c r="AM31" s="366"/>
      <c r="AN31" s="360"/>
      <c r="AO31" s="357"/>
      <c r="AP31" s="358"/>
      <c r="AQ31" s="358"/>
      <c r="AR31" s="358"/>
      <c r="AS31" s="367"/>
      <c r="AT31" s="368"/>
      <c r="AU31" s="226"/>
      <c r="AV31" s="360"/>
      <c r="AW31" s="357"/>
      <c r="AX31" s="358"/>
      <c r="AY31" s="358"/>
      <c r="AZ31" s="358"/>
      <c r="BA31" s="359"/>
      <c r="BB31" s="359"/>
      <c r="BC31" s="359"/>
      <c r="BD31" s="361"/>
      <c r="BK31" s="12"/>
    </row>
    <row r="32" spans="1:63" ht="10.5" customHeight="1">
      <c r="A32" s="79">
        <v>29</v>
      </c>
      <c r="B32" s="90"/>
      <c r="C32" s="110"/>
      <c r="D32" s="364"/>
      <c r="E32" s="364"/>
      <c r="F32" s="364"/>
      <c r="G32" s="365"/>
      <c r="H32" s="362"/>
      <c r="I32" s="363"/>
      <c r="J32" s="363"/>
      <c r="K32" s="363"/>
      <c r="L32" s="226"/>
      <c r="M32" s="227"/>
      <c r="N32" s="366"/>
      <c r="O32" s="360"/>
      <c r="P32" s="362"/>
      <c r="Q32" s="363"/>
      <c r="R32" s="363"/>
      <c r="S32" s="363"/>
      <c r="T32" s="226"/>
      <c r="U32" s="227"/>
      <c r="V32" s="226"/>
      <c r="W32" s="360"/>
      <c r="X32" s="362"/>
      <c r="Y32" s="363"/>
      <c r="Z32" s="363"/>
      <c r="AA32" s="363"/>
      <c r="AB32" s="359"/>
      <c r="AC32" s="359"/>
      <c r="AD32" s="359"/>
      <c r="AE32" s="361"/>
      <c r="AF32" s="79">
        <v>29</v>
      </c>
      <c r="AG32" s="357"/>
      <c r="AH32" s="358"/>
      <c r="AI32" s="358"/>
      <c r="AJ32" s="358"/>
      <c r="AK32" s="359"/>
      <c r="AL32" s="359"/>
      <c r="AM32" s="226"/>
      <c r="AN32" s="360"/>
      <c r="AO32" s="357"/>
      <c r="AP32" s="358"/>
      <c r="AQ32" s="358"/>
      <c r="AR32" s="358"/>
      <c r="AS32" s="359"/>
      <c r="AT32" s="359"/>
      <c r="AU32" s="226"/>
      <c r="AV32" s="360"/>
      <c r="AW32" s="357"/>
      <c r="AX32" s="358"/>
      <c r="AY32" s="358"/>
      <c r="AZ32" s="358"/>
      <c r="BA32" s="359"/>
      <c r="BB32" s="359"/>
      <c r="BC32" s="359"/>
      <c r="BD32" s="361"/>
      <c r="BK32" s="12"/>
    </row>
    <row r="33" spans="1:65" ht="10.5" customHeight="1">
      <c r="A33" s="79">
        <v>30</v>
      </c>
      <c r="B33" s="90"/>
      <c r="C33" s="110"/>
      <c r="D33" s="364"/>
      <c r="E33" s="364"/>
      <c r="F33" s="364"/>
      <c r="G33" s="365"/>
      <c r="H33" s="362"/>
      <c r="I33" s="363"/>
      <c r="J33" s="363"/>
      <c r="K33" s="363"/>
      <c r="L33" s="226"/>
      <c r="M33" s="227"/>
      <c r="N33" s="226"/>
      <c r="O33" s="360"/>
      <c r="P33" s="362"/>
      <c r="Q33" s="363"/>
      <c r="R33" s="363"/>
      <c r="S33" s="363"/>
      <c r="T33" s="226"/>
      <c r="U33" s="227"/>
      <c r="V33" s="226"/>
      <c r="W33" s="360"/>
      <c r="X33" s="362"/>
      <c r="Y33" s="363"/>
      <c r="Z33" s="363"/>
      <c r="AA33" s="363"/>
      <c r="AB33" s="359"/>
      <c r="AC33" s="359"/>
      <c r="AD33" s="359"/>
      <c r="AE33" s="361"/>
      <c r="AF33" s="79">
        <v>30</v>
      </c>
      <c r="AG33" s="357"/>
      <c r="AH33" s="358"/>
      <c r="AI33" s="358"/>
      <c r="AJ33" s="358"/>
      <c r="AK33" s="226"/>
      <c r="AL33" s="227"/>
      <c r="AM33" s="226"/>
      <c r="AN33" s="360"/>
      <c r="AO33" s="357"/>
      <c r="AP33" s="358"/>
      <c r="AQ33" s="358"/>
      <c r="AR33" s="358"/>
      <c r="AS33" s="359"/>
      <c r="AT33" s="359"/>
      <c r="AU33" s="226"/>
      <c r="AV33" s="360"/>
      <c r="AW33" s="357"/>
      <c r="AX33" s="358"/>
      <c r="AY33" s="358"/>
      <c r="AZ33" s="358"/>
      <c r="BA33" s="359"/>
      <c r="BB33" s="359"/>
      <c r="BC33" s="359"/>
      <c r="BD33" s="361"/>
    </row>
    <row r="34" spans="1:65" ht="10.5" customHeight="1" thickBot="1">
      <c r="A34" s="114"/>
      <c r="B34" s="90"/>
      <c r="C34" s="92"/>
      <c r="D34" s="353"/>
      <c r="E34" s="353"/>
      <c r="F34" s="353"/>
      <c r="G34" s="354"/>
      <c r="H34" s="351"/>
      <c r="I34" s="352"/>
      <c r="J34" s="352"/>
      <c r="K34" s="352"/>
      <c r="L34" s="346"/>
      <c r="M34" s="350"/>
      <c r="N34" s="346"/>
      <c r="O34" s="347"/>
      <c r="P34" s="351"/>
      <c r="Q34" s="352"/>
      <c r="R34" s="352"/>
      <c r="S34" s="352"/>
      <c r="T34" s="346"/>
      <c r="U34" s="350"/>
      <c r="V34" s="346"/>
      <c r="W34" s="347"/>
      <c r="X34" s="351"/>
      <c r="Y34" s="352"/>
      <c r="Z34" s="352"/>
      <c r="AA34" s="352"/>
      <c r="AB34" s="341"/>
      <c r="AC34" s="341"/>
      <c r="AD34" s="341"/>
      <c r="AE34" s="342"/>
      <c r="AF34" s="85"/>
      <c r="AG34" s="348"/>
      <c r="AH34" s="349"/>
      <c r="AI34" s="349"/>
      <c r="AJ34" s="349"/>
      <c r="AK34" s="345"/>
      <c r="AL34" s="345"/>
      <c r="AM34" s="346"/>
      <c r="AN34" s="347"/>
      <c r="AO34" s="348"/>
      <c r="AP34" s="349"/>
      <c r="AQ34" s="349"/>
      <c r="AR34" s="349"/>
      <c r="AS34" s="345"/>
      <c r="AT34" s="345"/>
      <c r="AU34" s="346"/>
      <c r="AV34" s="347"/>
      <c r="AW34" s="348"/>
      <c r="AX34" s="349"/>
      <c r="AY34" s="349"/>
      <c r="AZ34" s="349"/>
      <c r="BA34" s="341"/>
      <c r="BB34" s="341"/>
      <c r="BC34" s="341"/>
      <c r="BD34" s="342"/>
    </row>
    <row r="35" spans="1:65" ht="12" customHeight="1">
      <c r="A35" s="6"/>
      <c r="B35" s="80">
        <f>SUM(B4:B34)</f>
        <v>0</v>
      </c>
      <c r="C35" s="112">
        <f>SUM(C4:C34)</f>
        <v>0</v>
      </c>
      <c r="D35" s="343">
        <f t="shared" ref="D35" si="0">SUM(D4:D34)</f>
        <v>0</v>
      </c>
      <c r="E35" s="343"/>
      <c r="F35" s="343">
        <f t="shared" ref="F35" si="1">SUM(F4:F34)</f>
        <v>0</v>
      </c>
      <c r="G35" s="344"/>
      <c r="H35" s="7"/>
      <c r="I35" s="7"/>
      <c r="J35" s="7"/>
      <c r="K35" s="8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9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</row>
    <row r="36" spans="1:65" ht="5.25" customHeight="1" thickBot="1">
      <c r="A36" s="9"/>
      <c r="B36" s="10"/>
      <c r="C36" s="7"/>
      <c r="D36" s="7"/>
      <c r="E36" s="7"/>
      <c r="F36" s="7"/>
      <c r="G36" s="7"/>
      <c r="H36" s="7"/>
      <c r="I36" s="7"/>
      <c r="J36" s="8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9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</row>
    <row r="37" spans="1:65" ht="12" customHeight="1">
      <c r="A37" s="284" t="s">
        <v>15</v>
      </c>
      <c r="B37" s="284"/>
      <c r="C37" s="317" t="s">
        <v>10</v>
      </c>
      <c r="D37" s="283"/>
      <c r="E37" s="284" t="s">
        <v>16</v>
      </c>
      <c r="F37" s="284"/>
      <c r="G37" s="284"/>
      <c r="H37" s="284" t="s">
        <v>17</v>
      </c>
      <c r="I37" s="284"/>
      <c r="J37" s="284"/>
      <c r="K37" s="284" t="s">
        <v>18</v>
      </c>
      <c r="L37" s="284"/>
      <c r="M37" s="284"/>
      <c r="N37" s="284" t="s">
        <v>11</v>
      </c>
      <c r="O37" s="284"/>
      <c r="P37" s="284"/>
      <c r="Q37" s="284" t="s">
        <v>9</v>
      </c>
      <c r="R37" s="284"/>
      <c r="S37" s="284"/>
      <c r="T37" s="284" t="s">
        <v>12</v>
      </c>
      <c r="U37" s="284"/>
      <c r="V37" s="317"/>
      <c r="W37" s="338" t="s">
        <v>19</v>
      </c>
      <c r="X37" s="339"/>
      <c r="Y37" s="340"/>
      <c r="Z37" s="68"/>
      <c r="AA37" s="284" t="s">
        <v>8</v>
      </c>
      <c r="AB37" s="284"/>
      <c r="AC37" s="284"/>
      <c r="AD37" s="284" t="s">
        <v>10</v>
      </c>
      <c r="AE37" s="284"/>
      <c r="AF37" s="284"/>
      <c r="AG37" s="284" t="s">
        <v>16</v>
      </c>
      <c r="AH37" s="284"/>
      <c r="AI37" s="284"/>
      <c r="AJ37" s="284" t="s">
        <v>17</v>
      </c>
      <c r="AK37" s="284"/>
      <c r="AL37" s="284"/>
      <c r="AM37" s="284" t="s">
        <v>18</v>
      </c>
      <c r="AN37" s="284"/>
      <c r="AO37" s="317"/>
      <c r="AP37" s="335" t="s">
        <v>20</v>
      </c>
      <c r="AQ37" s="336"/>
      <c r="AR37" s="337"/>
      <c r="AS37" s="283" t="s">
        <v>11</v>
      </c>
      <c r="AT37" s="284"/>
      <c r="AU37" s="284"/>
      <c r="AV37" s="284" t="s">
        <v>9</v>
      </c>
      <c r="AW37" s="284"/>
      <c r="AX37" s="284"/>
      <c r="AY37" s="284" t="s">
        <v>13</v>
      </c>
      <c r="AZ37" s="284"/>
      <c r="BA37" s="284"/>
      <c r="BB37" s="355" t="s">
        <v>14</v>
      </c>
      <c r="BC37" s="355"/>
      <c r="BD37" s="356"/>
      <c r="BE37" s="335" t="s">
        <v>21</v>
      </c>
      <c r="BF37" s="336"/>
      <c r="BG37" s="337"/>
      <c r="BL37" s="24"/>
    </row>
    <row r="38" spans="1:65" ht="12.75" customHeight="1" thickBot="1">
      <c r="A38" s="284">
        <f>COUNTIF(L4:M34,"自宅")+COUNTIF(T4:U34,"自宅")+COUNTIF(AB4:AC34,"自宅")</f>
        <v>0</v>
      </c>
      <c r="B38" s="284"/>
      <c r="C38" s="317">
        <f>COUNTIF(L4:M34,"サ高住")+COUNTIF(T4:U34,"サ高住")+COUNTIF(AB4:AC34,"サ高住")</f>
        <v>0</v>
      </c>
      <c r="D38" s="283"/>
      <c r="E38" s="284">
        <f>COUNTIF(L4:M34,"G.H.")+COUNTIF(T4:U34,"G.H.")+COUNTIF(AB4:AC34,"G.H.")</f>
        <v>0</v>
      </c>
      <c r="F38" s="284"/>
      <c r="G38" s="284"/>
      <c r="H38" s="284">
        <f>COUNTIF(L4:M34,"介護付")+COUNTIF(T4:U34,"介護付")+COUNTIF(AB4:AC34,"介護付")</f>
        <v>0</v>
      </c>
      <c r="I38" s="284"/>
      <c r="J38" s="284"/>
      <c r="K38" s="284">
        <f>COUNTIF(L4:M34,"軽費")+COUNTIF(T4:U34,"軽費")+COUNTIF(AB4:AC34,"軽費")</f>
        <v>0</v>
      </c>
      <c r="L38" s="284"/>
      <c r="M38" s="284"/>
      <c r="N38" s="284">
        <f>COUNTIF(L4:M34,"特養")+COUNTIF(T4:U34,"特養")+COUNTIF(AB4:AC34,"特養")</f>
        <v>0</v>
      </c>
      <c r="O38" s="284"/>
      <c r="P38" s="284"/>
      <c r="Q38" s="284">
        <f>COUNTIF(L4:M34,"老健")+COUNTIF(T4:U34,"老健")+COUNTIF(AB4:AC34,"老健")</f>
        <v>0</v>
      </c>
      <c r="R38" s="284"/>
      <c r="S38" s="284"/>
      <c r="T38" s="284">
        <f>COUNTIF(L4:M34,"病院")+COUNTIF(T4:U34,"病院")+COUNTIF(AB4:AC34,"病院")</f>
        <v>0</v>
      </c>
      <c r="U38" s="284"/>
      <c r="V38" s="317"/>
      <c r="W38" s="280">
        <f>SUM(A38:V38)</f>
        <v>0</v>
      </c>
      <c r="X38" s="281"/>
      <c r="Y38" s="282"/>
      <c r="Z38" s="68"/>
      <c r="AA38" s="284">
        <f>COUNTIF(AK4:AL34,"自宅")+COUNTIF(AS4:AT34,"自宅")+COUNTIF(BA4:BB34,"自宅")</f>
        <v>0</v>
      </c>
      <c r="AB38" s="284"/>
      <c r="AC38" s="284"/>
      <c r="AD38" s="284">
        <f>COUNTIF(AK4:AL34,"サ高住")+COUNTIF(AS4:AT34,"サ高住")+COUNTIF(BA4:BB34,"サ高住")</f>
        <v>0</v>
      </c>
      <c r="AE38" s="284"/>
      <c r="AF38" s="284"/>
      <c r="AG38" s="284">
        <f>COUNTIF(AK4:AL34,"G.H.")+COUNTIF(AS4:AT34,"G.H.")+COUNTIF(BA4:BB34,"G.H.")</f>
        <v>0</v>
      </c>
      <c r="AH38" s="284"/>
      <c r="AI38" s="284"/>
      <c r="AJ38" s="284">
        <f>COUNTIF(AK4:AL34,"介護付")+COUNTIF(AS4:AT34,"介護付")+COUNTIF(BA4:BB34,"介護付")</f>
        <v>0</v>
      </c>
      <c r="AK38" s="284"/>
      <c r="AL38" s="284"/>
      <c r="AM38" s="284">
        <f>COUNTIF(AK4:AL34,"軽費")+COUNTIF(AS4:AT34,"軽費")+COUNTIF(BA4:BB34,"軽費")</f>
        <v>0</v>
      </c>
      <c r="AN38" s="284"/>
      <c r="AO38" s="317"/>
      <c r="AP38" s="280">
        <f>SUM(AA38:AO38)</f>
        <v>0</v>
      </c>
      <c r="AQ38" s="281"/>
      <c r="AR38" s="282"/>
      <c r="AS38" s="283">
        <f>COUNTIF(AK4:AL34,"特養")+COUNTIF(AS4:AT34,"特養")+COUNTIF(BA4:BB34,"特養")</f>
        <v>0</v>
      </c>
      <c r="AT38" s="284"/>
      <c r="AU38" s="284"/>
      <c r="AV38" s="284">
        <f>COUNTIF(AK4:AL34,"老健")+COUNTIF(AS4:AT34,"老健")+COUNTIF(BA4:BB34,"老健")</f>
        <v>0</v>
      </c>
      <c r="AW38" s="284"/>
      <c r="AX38" s="284"/>
      <c r="AY38" s="284">
        <f>COUNTIF(AK4:AL34,"入院")+COUNTIF(AS4:AT34,"入院")+COUNTIF(BA4:BB34,"入院")</f>
        <v>0</v>
      </c>
      <c r="AZ38" s="284"/>
      <c r="BA38" s="284"/>
      <c r="BB38" s="284">
        <f>COUNTIF(AK4:AL34,"死亡")+COUNTIF(AS4:AT34,"死亡")+COUNTIF(BA4:BB34,"死亡")</f>
        <v>0</v>
      </c>
      <c r="BC38" s="284"/>
      <c r="BD38" s="317"/>
      <c r="BE38" s="280">
        <f>SUM(AA38:AO38,AS38:BD38)</f>
        <v>0</v>
      </c>
      <c r="BF38" s="281"/>
      <c r="BG38" s="282"/>
      <c r="BL38" s="24"/>
    </row>
    <row r="39" spans="1:65" s="2" customFormat="1" ht="7.5" customHeight="1">
      <c r="A39" s="69"/>
      <c r="B39" s="69"/>
      <c r="C39" s="69"/>
      <c r="D39" s="69"/>
      <c r="E39" s="69"/>
      <c r="F39" s="69"/>
      <c r="G39" s="69"/>
      <c r="H39" s="69"/>
      <c r="I39" s="69"/>
      <c r="J39" s="70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BM39" s="24"/>
    </row>
    <row r="40" spans="1:65" s="2" customFormat="1" ht="12" customHeight="1">
      <c r="A40" s="69"/>
      <c r="B40" s="71" t="s">
        <v>29</v>
      </c>
      <c r="C40" s="318" t="s">
        <v>99</v>
      </c>
      <c r="D40" s="318" t="s">
        <v>61</v>
      </c>
      <c r="E40" s="318"/>
      <c r="F40" s="318" t="s">
        <v>62</v>
      </c>
      <c r="G40" s="320"/>
      <c r="H40" s="322" t="s">
        <v>29</v>
      </c>
      <c r="I40" s="323"/>
      <c r="J40" s="324" t="s">
        <v>90</v>
      </c>
      <c r="K40" s="326" t="s">
        <v>50</v>
      </c>
      <c r="L40" s="327"/>
      <c r="M40" s="306" t="s">
        <v>14</v>
      </c>
      <c r="N40" s="307"/>
      <c r="O40" s="310" t="s">
        <v>30</v>
      </c>
      <c r="P40" s="311"/>
      <c r="Q40" s="312" t="s">
        <v>90</v>
      </c>
      <c r="R40" s="314" t="s">
        <v>54</v>
      </c>
      <c r="S40" s="315"/>
      <c r="T40" s="316"/>
      <c r="U40" s="328" t="s">
        <v>55</v>
      </c>
      <c r="V40" s="329"/>
      <c r="W40" s="330"/>
      <c r="X40" s="331" t="s">
        <v>56</v>
      </c>
      <c r="Y40" s="332"/>
      <c r="Z40" s="284" t="s">
        <v>57</v>
      </c>
      <c r="AB40" s="296" t="s">
        <v>4</v>
      </c>
      <c r="AC40" s="297"/>
      <c r="AD40" s="297"/>
      <c r="AE40" s="297"/>
      <c r="AF40" s="297"/>
      <c r="AG40" s="298" t="s">
        <v>22</v>
      </c>
      <c r="AH40" s="299"/>
      <c r="AI40" s="300"/>
      <c r="AJ40" s="298" t="s">
        <v>23</v>
      </c>
      <c r="AK40" s="299"/>
      <c r="AL40" s="299"/>
      <c r="AM40" s="299"/>
      <c r="AN40" s="299"/>
      <c r="AO40" s="299"/>
      <c r="AP40" s="299"/>
      <c r="AQ40" s="301"/>
      <c r="AR40" s="302" t="s">
        <v>6</v>
      </c>
      <c r="AS40" s="285"/>
      <c r="AT40" s="285"/>
      <c r="AU40" s="285"/>
      <c r="AV40" s="285"/>
      <c r="AW40" s="303" t="s">
        <v>7</v>
      </c>
      <c r="AX40" s="304"/>
      <c r="AY40" s="305"/>
      <c r="AZ40" s="285" t="s">
        <v>24</v>
      </c>
      <c r="BA40" s="285"/>
      <c r="BB40" s="285"/>
      <c r="BC40" s="285"/>
      <c r="BD40" s="285"/>
      <c r="BE40" s="285"/>
      <c r="BF40" s="285"/>
      <c r="BG40" s="286"/>
    </row>
    <row r="41" spans="1:65" s="2" customFormat="1" ht="10.5" customHeight="1">
      <c r="A41" s="69"/>
      <c r="B41" s="72" t="s">
        <v>49</v>
      </c>
      <c r="C41" s="319"/>
      <c r="D41" s="319"/>
      <c r="E41" s="319"/>
      <c r="F41" s="319"/>
      <c r="G41" s="321"/>
      <c r="H41" s="287" t="s">
        <v>52</v>
      </c>
      <c r="I41" s="288"/>
      <c r="J41" s="325"/>
      <c r="K41" s="289" t="s">
        <v>51</v>
      </c>
      <c r="L41" s="290"/>
      <c r="M41" s="308"/>
      <c r="N41" s="309"/>
      <c r="O41" s="291" t="s">
        <v>52</v>
      </c>
      <c r="P41" s="292"/>
      <c r="Q41" s="313"/>
      <c r="R41" s="293" t="s">
        <v>53</v>
      </c>
      <c r="S41" s="294"/>
      <c r="T41" s="295"/>
      <c r="U41" s="293" t="s">
        <v>53</v>
      </c>
      <c r="V41" s="294"/>
      <c r="W41" s="295"/>
      <c r="X41" s="333"/>
      <c r="Y41" s="334"/>
      <c r="Z41" s="284"/>
      <c r="AB41" s="224"/>
      <c r="AC41" s="225"/>
      <c r="AD41" s="225"/>
      <c r="AE41" s="225"/>
      <c r="AF41" s="115" t="s">
        <v>25</v>
      </c>
      <c r="AG41" s="226"/>
      <c r="AH41" s="225"/>
      <c r="AI41" s="227"/>
      <c r="AJ41" s="275"/>
      <c r="AK41" s="228"/>
      <c r="AL41" s="228"/>
      <c r="AM41" s="228"/>
      <c r="AN41" s="228"/>
      <c r="AO41" s="228"/>
      <c r="AP41" s="228"/>
      <c r="AQ41" s="229"/>
      <c r="AR41" s="224"/>
      <c r="AS41" s="225"/>
      <c r="AT41" s="225"/>
      <c r="AU41" s="225"/>
      <c r="AV41" s="115" t="s">
        <v>25</v>
      </c>
      <c r="AW41" s="226"/>
      <c r="AX41" s="225"/>
      <c r="AY41" s="227"/>
      <c r="AZ41" s="275"/>
      <c r="BA41" s="228"/>
      <c r="BB41" s="228"/>
      <c r="BC41" s="228"/>
      <c r="BD41" s="228"/>
      <c r="BE41" s="228"/>
      <c r="BF41" s="228"/>
      <c r="BG41" s="229"/>
    </row>
    <row r="42" spans="1:65" s="2" customFormat="1" ht="10.5" customHeight="1">
      <c r="A42" s="73" t="str">
        <f>BF2&amp;"月"</f>
        <v>9月</v>
      </c>
      <c r="B42" s="93"/>
      <c r="C42" s="86"/>
      <c r="D42" s="272"/>
      <c r="E42" s="272"/>
      <c r="F42" s="272"/>
      <c r="G42" s="273"/>
      <c r="H42" s="253"/>
      <c r="I42" s="255"/>
      <c r="J42" s="74"/>
      <c r="K42" s="253"/>
      <c r="L42" s="254"/>
      <c r="M42" s="253"/>
      <c r="N42" s="254"/>
      <c r="O42" s="253"/>
      <c r="P42" s="255"/>
      <c r="Q42" s="74"/>
      <c r="R42" s="267"/>
      <c r="S42" s="268"/>
      <c r="T42" s="269"/>
      <c r="U42" s="267"/>
      <c r="V42" s="268"/>
      <c r="W42" s="269"/>
      <c r="X42" s="279"/>
      <c r="Y42" s="271"/>
      <c r="Z42" s="75"/>
      <c r="AA42" s="27"/>
      <c r="AB42" s="274"/>
      <c r="AC42" s="225"/>
      <c r="AD42" s="225"/>
      <c r="AE42" s="225"/>
      <c r="AF42" s="115" t="s">
        <v>25</v>
      </c>
      <c r="AG42" s="226"/>
      <c r="AH42" s="225"/>
      <c r="AI42" s="227"/>
      <c r="AJ42" s="275"/>
      <c r="AK42" s="228"/>
      <c r="AL42" s="228"/>
      <c r="AM42" s="228"/>
      <c r="AN42" s="228"/>
      <c r="AO42" s="228"/>
      <c r="AP42" s="228"/>
      <c r="AQ42" s="229"/>
      <c r="AR42" s="274"/>
      <c r="AS42" s="225"/>
      <c r="AT42" s="225"/>
      <c r="AU42" s="225"/>
      <c r="AV42" s="115" t="s">
        <v>25</v>
      </c>
      <c r="AW42" s="226"/>
      <c r="AX42" s="225"/>
      <c r="AY42" s="227"/>
      <c r="AZ42" s="275"/>
      <c r="BA42" s="228"/>
      <c r="BB42" s="228"/>
      <c r="BC42" s="228"/>
      <c r="BD42" s="228"/>
      <c r="BE42" s="228"/>
      <c r="BF42" s="228"/>
      <c r="BG42" s="229"/>
    </row>
    <row r="43" spans="1:65" s="2" customFormat="1" ht="10.5" customHeight="1">
      <c r="A43" s="73" t="str">
        <f>IF(BF2-1&gt;0,BF2-1,12)&amp;"月"</f>
        <v>8月</v>
      </c>
      <c r="B43" s="93"/>
      <c r="C43" s="86"/>
      <c r="D43" s="272"/>
      <c r="E43" s="272"/>
      <c r="F43" s="272"/>
      <c r="G43" s="273"/>
      <c r="H43" s="253"/>
      <c r="I43" s="255"/>
      <c r="J43" s="74"/>
      <c r="K43" s="253"/>
      <c r="L43" s="254"/>
      <c r="M43" s="253"/>
      <c r="N43" s="254"/>
      <c r="O43" s="253"/>
      <c r="P43" s="255"/>
      <c r="Q43" s="74"/>
      <c r="R43" s="267"/>
      <c r="S43" s="268"/>
      <c r="T43" s="269"/>
      <c r="U43" s="267"/>
      <c r="V43" s="268"/>
      <c r="W43" s="269"/>
      <c r="X43" s="270"/>
      <c r="Y43" s="271"/>
      <c r="Z43" s="75"/>
      <c r="AA43" s="27"/>
      <c r="AB43" s="224"/>
      <c r="AC43" s="225"/>
      <c r="AD43" s="225"/>
      <c r="AE43" s="225"/>
      <c r="AF43" s="115" t="s">
        <v>25</v>
      </c>
      <c r="AG43" s="226"/>
      <c r="AH43" s="225"/>
      <c r="AI43" s="227"/>
      <c r="AJ43" s="275"/>
      <c r="AK43" s="228"/>
      <c r="AL43" s="228"/>
      <c r="AM43" s="228"/>
      <c r="AN43" s="228"/>
      <c r="AO43" s="228"/>
      <c r="AP43" s="228"/>
      <c r="AQ43" s="229"/>
      <c r="AR43" s="224"/>
      <c r="AS43" s="225"/>
      <c r="AT43" s="225"/>
      <c r="AU43" s="225"/>
      <c r="AV43" s="115" t="s">
        <v>25</v>
      </c>
      <c r="AW43" s="226"/>
      <c r="AX43" s="225"/>
      <c r="AY43" s="227"/>
      <c r="AZ43" s="275"/>
      <c r="BA43" s="228"/>
      <c r="BB43" s="228"/>
      <c r="BC43" s="228"/>
      <c r="BD43" s="228"/>
      <c r="BE43" s="228"/>
      <c r="BF43" s="228"/>
      <c r="BG43" s="229"/>
    </row>
    <row r="44" spans="1:65" s="2" customFormat="1" ht="10.5" customHeight="1">
      <c r="A44" s="73" t="str">
        <f>IF(BF2-2&gt;0,BF2-2,BF2+10)&amp;"月"</f>
        <v>7月</v>
      </c>
      <c r="B44" s="93"/>
      <c r="C44" s="86"/>
      <c r="D44" s="272"/>
      <c r="E44" s="272"/>
      <c r="F44" s="272"/>
      <c r="G44" s="273"/>
      <c r="H44" s="253"/>
      <c r="I44" s="255"/>
      <c r="J44" s="74"/>
      <c r="K44" s="253"/>
      <c r="L44" s="254"/>
      <c r="M44" s="253"/>
      <c r="N44" s="254"/>
      <c r="O44" s="253"/>
      <c r="P44" s="255"/>
      <c r="Q44" s="74"/>
      <c r="R44" s="267"/>
      <c r="S44" s="268"/>
      <c r="T44" s="269"/>
      <c r="U44" s="267"/>
      <c r="V44" s="268"/>
      <c r="W44" s="269"/>
      <c r="X44" s="270"/>
      <c r="Y44" s="271"/>
      <c r="Z44" s="75"/>
      <c r="AA44" s="27"/>
      <c r="AB44" s="224"/>
      <c r="AC44" s="225"/>
      <c r="AD44" s="225"/>
      <c r="AE44" s="225"/>
      <c r="AF44" s="115" t="s">
        <v>25</v>
      </c>
      <c r="AG44" s="226"/>
      <c r="AH44" s="225"/>
      <c r="AI44" s="227"/>
      <c r="AJ44" s="275"/>
      <c r="AK44" s="228"/>
      <c r="AL44" s="228"/>
      <c r="AM44" s="228"/>
      <c r="AN44" s="228"/>
      <c r="AO44" s="228"/>
      <c r="AP44" s="228"/>
      <c r="AQ44" s="229"/>
      <c r="AR44" s="224"/>
      <c r="AS44" s="225"/>
      <c r="AT44" s="225"/>
      <c r="AU44" s="225"/>
      <c r="AV44" s="115" t="s">
        <v>25</v>
      </c>
      <c r="AW44" s="226"/>
      <c r="AX44" s="225"/>
      <c r="AY44" s="227"/>
      <c r="AZ44" s="275"/>
      <c r="BA44" s="228"/>
      <c r="BB44" s="228"/>
      <c r="BC44" s="228"/>
      <c r="BD44" s="228"/>
      <c r="BE44" s="228"/>
      <c r="BF44" s="228"/>
      <c r="BG44" s="229"/>
    </row>
    <row r="45" spans="1:65" s="2" customFormat="1" ht="10.5" customHeight="1">
      <c r="A45" s="73" t="str">
        <f>IF(BF2-3&gt;0,BF2-3,BF2+9)&amp;"月"</f>
        <v>6月</v>
      </c>
      <c r="B45" s="93"/>
      <c r="C45" s="86"/>
      <c r="D45" s="272"/>
      <c r="E45" s="272"/>
      <c r="F45" s="272"/>
      <c r="G45" s="273"/>
      <c r="H45" s="253"/>
      <c r="I45" s="255"/>
      <c r="J45" s="74"/>
      <c r="K45" s="253"/>
      <c r="L45" s="254"/>
      <c r="M45" s="253"/>
      <c r="N45" s="254"/>
      <c r="O45" s="253"/>
      <c r="P45" s="255"/>
      <c r="Q45" s="74"/>
      <c r="R45" s="267"/>
      <c r="S45" s="268"/>
      <c r="T45" s="269"/>
      <c r="U45" s="267"/>
      <c r="V45" s="268"/>
      <c r="W45" s="269"/>
      <c r="X45" s="270"/>
      <c r="Y45" s="271"/>
      <c r="Z45" s="75"/>
      <c r="AA45" s="27"/>
      <c r="AB45" s="224"/>
      <c r="AC45" s="225"/>
      <c r="AD45" s="225"/>
      <c r="AE45" s="225"/>
      <c r="AF45" s="115" t="s">
        <v>25</v>
      </c>
      <c r="AG45" s="226"/>
      <c r="AH45" s="225"/>
      <c r="AI45" s="227"/>
      <c r="AJ45" s="275"/>
      <c r="AK45" s="228"/>
      <c r="AL45" s="228"/>
      <c r="AM45" s="228"/>
      <c r="AN45" s="228"/>
      <c r="AO45" s="228"/>
      <c r="AP45" s="228"/>
      <c r="AQ45" s="229"/>
      <c r="AR45" s="224"/>
      <c r="AS45" s="225"/>
      <c r="AT45" s="225"/>
      <c r="AU45" s="225"/>
      <c r="AV45" s="115" t="s">
        <v>25</v>
      </c>
      <c r="AW45" s="226"/>
      <c r="AX45" s="225"/>
      <c r="AY45" s="227"/>
      <c r="AZ45" s="276"/>
      <c r="BA45" s="277"/>
      <c r="BB45" s="277"/>
      <c r="BC45" s="277"/>
      <c r="BD45" s="277"/>
      <c r="BE45" s="277"/>
      <c r="BF45" s="277"/>
      <c r="BG45" s="278"/>
    </row>
    <row r="46" spans="1:65" s="2" customFormat="1" ht="10.5" customHeight="1">
      <c r="A46" s="73" t="str">
        <f>IF(BF2-4&gt;0,BF2-4,BF2+8)&amp;"月"</f>
        <v>5月</v>
      </c>
      <c r="B46" s="93"/>
      <c r="C46" s="86"/>
      <c r="D46" s="272"/>
      <c r="E46" s="272"/>
      <c r="F46" s="272"/>
      <c r="G46" s="273"/>
      <c r="H46" s="253"/>
      <c r="I46" s="255"/>
      <c r="J46" s="74"/>
      <c r="K46" s="253"/>
      <c r="L46" s="254"/>
      <c r="M46" s="253"/>
      <c r="N46" s="254"/>
      <c r="O46" s="253"/>
      <c r="P46" s="255"/>
      <c r="Q46" s="74"/>
      <c r="R46" s="267"/>
      <c r="S46" s="268"/>
      <c r="T46" s="269"/>
      <c r="U46" s="267"/>
      <c r="V46" s="268"/>
      <c r="W46" s="269"/>
      <c r="X46" s="270"/>
      <c r="Y46" s="271"/>
      <c r="Z46" s="75"/>
      <c r="AA46" s="27"/>
      <c r="AB46" s="274"/>
      <c r="AC46" s="225"/>
      <c r="AD46" s="225"/>
      <c r="AE46" s="225"/>
      <c r="AF46" s="115" t="s">
        <v>25</v>
      </c>
      <c r="AG46" s="226"/>
      <c r="AH46" s="225"/>
      <c r="AI46" s="227"/>
      <c r="AJ46" s="275"/>
      <c r="AK46" s="228"/>
      <c r="AL46" s="228"/>
      <c r="AM46" s="228"/>
      <c r="AN46" s="228"/>
      <c r="AO46" s="228"/>
      <c r="AP46" s="228"/>
      <c r="AQ46" s="229"/>
      <c r="AR46" s="224"/>
      <c r="AS46" s="225"/>
      <c r="AT46" s="225"/>
      <c r="AU46" s="225"/>
      <c r="AV46" s="115" t="s">
        <v>25</v>
      </c>
      <c r="AW46" s="226"/>
      <c r="AX46" s="225"/>
      <c r="AY46" s="227"/>
      <c r="AZ46" s="228"/>
      <c r="BA46" s="228"/>
      <c r="BB46" s="228"/>
      <c r="BC46" s="228"/>
      <c r="BD46" s="228"/>
      <c r="BE46" s="228"/>
      <c r="BF46" s="228"/>
      <c r="BG46" s="229"/>
    </row>
    <row r="47" spans="1:65" s="2" customFormat="1" ht="10.5" customHeight="1">
      <c r="A47" s="73" t="str">
        <f>IF(BF2-5&gt;0,BF2-5,BF2+7)&amp;"月"</f>
        <v>4月</v>
      </c>
      <c r="B47" s="93"/>
      <c r="C47" s="86"/>
      <c r="D47" s="272"/>
      <c r="E47" s="272"/>
      <c r="F47" s="272"/>
      <c r="G47" s="273"/>
      <c r="H47" s="253"/>
      <c r="I47" s="255"/>
      <c r="J47" s="74"/>
      <c r="K47" s="253"/>
      <c r="L47" s="254"/>
      <c r="M47" s="253"/>
      <c r="N47" s="254"/>
      <c r="O47" s="253"/>
      <c r="P47" s="255"/>
      <c r="Q47" s="74"/>
      <c r="R47" s="267"/>
      <c r="S47" s="268"/>
      <c r="T47" s="269"/>
      <c r="U47" s="267"/>
      <c r="V47" s="268"/>
      <c r="W47" s="269"/>
      <c r="X47" s="270"/>
      <c r="Y47" s="271"/>
      <c r="Z47" s="75"/>
      <c r="AA47" s="27"/>
      <c r="AB47" s="224"/>
      <c r="AC47" s="225"/>
      <c r="AD47" s="225"/>
      <c r="AE47" s="225"/>
      <c r="AF47" s="115" t="s">
        <v>25</v>
      </c>
      <c r="AG47" s="226"/>
      <c r="AH47" s="225"/>
      <c r="AI47" s="227"/>
      <c r="AJ47" s="228"/>
      <c r="AK47" s="228"/>
      <c r="AL47" s="228"/>
      <c r="AM47" s="228"/>
      <c r="AN47" s="228"/>
      <c r="AO47" s="228"/>
      <c r="AP47" s="228"/>
      <c r="AQ47" s="229"/>
      <c r="AR47" s="224"/>
      <c r="AS47" s="225"/>
      <c r="AT47" s="225"/>
      <c r="AU47" s="225"/>
      <c r="AV47" s="115" t="s">
        <v>25</v>
      </c>
      <c r="AW47" s="226"/>
      <c r="AX47" s="225"/>
      <c r="AY47" s="227"/>
      <c r="AZ47" s="228"/>
      <c r="BA47" s="228"/>
      <c r="BB47" s="228"/>
      <c r="BC47" s="228"/>
      <c r="BD47" s="228"/>
      <c r="BE47" s="228"/>
      <c r="BF47" s="228"/>
      <c r="BG47" s="229"/>
    </row>
    <row r="48" spans="1:65" ht="10.5" customHeight="1">
      <c r="A48" s="68"/>
      <c r="B48" s="94">
        <f>SUM(B42:B44)</f>
        <v>0</v>
      </c>
      <c r="C48" s="87">
        <f>SUM(C42:C44)</f>
        <v>0</v>
      </c>
      <c r="D48" s="471">
        <f>SUM(D42:E44)</f>
        <v>0</v>
      </c>
      <c r="E48" s="471"/>
      <c r="F48" s="471">
        <f>SUM(F42:G44)</f>
        <v>0</v>
      </c>
      <c r="G48" s="472"/>
      <c r="H48" s="473">
        <f>SUM(H42:I44)</f>
        <v>0</v>
      </c>
      <c r="I48" s="474"/>
      <c r="J48" s="76">
        <f>SUM(J42:J44)</f>
        <v>0</v>
      </c>
      <c r="K48" s="473">
        <f>SUM(K42:L47)</f>
        <v>0</v>
      </c>
      <c r="L48" s="475"/>
      <c r="M48" s="473">
        <f>SUM(M42:N47)</f>
        <v>0</v>
      </c>
      <c r="N48" s="476"/>
      <c r="O48" s="95">
        <f>SUM(O42:P44)</f>
        <v>0</v>
      </c>
      <c r="P48" s="96">
        <f>SUM(O42:P47)</f>
        <v>0</v>
      </c>
      <c r="Q48" s="76">
        <f>SUM(Q42:Q44)</f>
        <v>0</v>
      </c>
      <c r="R48" s="492">
        <f>SUM(R42:T44)</f>
        <v>0</v>
      </c>
      <c r="S48" s="493"/>
      <c r="T48" s="494"/>
      <c r="U48" s="492">
        <f>SUM(U42:W44)</f>
        <v>0</v>
      </c>
      <c r="V48" s="493"/>
      <c r="W48" s="494"/>
      <c r="X48" s="477">
        <f>SUM(X42:Y44)</f>
        <v>0</v>
      </c>
      <c r="Y48" s="478"/>
      <c r="Z48" s="77">
        <f>SUM(Z42:Z44)</f>
        <v>0</v>
      </c>
      <c r="AA48" s="27"/>
      <c r="AB48" s="224"/>
      <c r="AC48" s="225"/>
      <c r="AD48" s="225"/>
      <c r="AE48" s="225"/>
      <c r="AF48" s="115" t="s">
        <v>25</v>
      </c>
      <c r="AG48" s="226"/>
      <c r="AH48" s="225"/>
      <c r="AI48" s="227"/>
      <c r="AJ48" s="228"/>
      <c r="AK48" s="228"/>
      <c r="AL48" s="228"/>
      <c r="AM48" s="228"/>
      <c r="AN48" s="228"/>
      <c r="AO48" s="228"/>
      <c r="AP48" s="228"/>
      <c r="AQ48" s="229"/>
      <c r="AR48" s="224"/>
      <c r="AS48" s="225"/>
      <c r="AT48" s="225"/>
      <c r="AU48" s="225"/>
      <c r="AV48" s="115" t="s">
        <v>25</v>
      </c>
      <c r="AW48" s="226"/>
      <c r="AX48" s="225"/>
      <c r="AY48" s="227"/>
      <c r="AZ48" s="228"/>
      <c r="BA48" s="228"/>
      <c r="BB48" s="228"/>
      <c r="BC48" s="228"/>
      <c r="BD48" s="228"/>
      <c r="BE48" s="228"/>
      <c r="BF48" s="228"/>
      <c r="BG48" s="229"/>
    </row>
    <row r="49" spans="1:66" ht="10.5" customHeight="1" thickBot="1">
      <c r="I49" s="1"/>
      <c r="J49" s="13"/>
      <c r="AB49" s="224"/>
      <c r="AC49" s="225"/>
      <c r="AD49" s="225"/>
      <c r="AE49" s="225"/>
      <c r="AF49" s="115" t="s">
        <v>25</v>
      </c>
      <c r="AG49" s="226"/>
      <c r="AH49" s="225"/>
      <c r="AI49" s="227"/>
      <c r="AJ49" s="228"/>
      <c r="AK49" s="228"/>
      <c r="AL49" s="228"/>
      <c r="AM49" s="228"/>
      <c r="AN49" s="228"/>
      <c r="AO49" s="228"/>
      <c r="AP49" s="228"/>
      <c r="AQ49" s="229"/>
      <c r="AR49" s="224"/>
      <c r="AS49" s="225"/>
      <c r="AT49" s="225"/>
      <c r="AU49" s="225"/>
      <c r="AV49" s="115" t="s">
        <v>25</v>
      </c>
      <c r="AW49" s="226"/>
      <c r="AX49" s="225"/>
      <c r="AY49" s="227"/>
      <c r="AZ49" s="228"/>
      <c r="BA49" s="228"/>
      <c r="BB49" s="228"/>
      <c r="BC49" s="228"/>
      <c r="BD49" s="228"/>
      <c r="BE49" s="228"/>
      <c r="BF49" s="228"/>
      <c r="BG49" s="229"/>
    </row>
    <row r="50" spans="1:66" ht="10.5" customHeight="1">
      <c r="A50" s="13">
        <v>6</v>
      </c>
      <c r="B50" s="57" t="s">
        <v>39</v>
      </c>
      <c r="C50" s="58"/>
      <c r="D50" s="58"/>
      <c r="E50" s="58"/>
      <c r="F50" s="58"/>
      <c r="G50" s="59"/>
      <c r="H50" s="243" t="e">
        <f>SUM(K42:L47)/(SUM(O42:P47)-SUM(M42:N47))</f>
        <v>#DIV/0!</v>
      </c>
      <c r="I50" s="243"/>
      <c r="J50" s="243"/>
      <c r="K50" s="243"/>
      <c r="L50" s="243"/>
      <c r="M50" s="243"/>
      <c r="N50" s="244" t="str">
        <f>IF(ISERROR(H50),"",IF(H50&lt;=0.3,"30% 以下",IF(H50&lt;=0.5,"30% 超","50% 超")))</f>
        <v/>
      </c>
      <c r="O50" s="244"/>
      <c r="P50" s="244"/>
      <c r="Q50" s="244"/>
      <c r="R50" s="244"/>
      <c r="S50" s="245" t="str">
        <f>IF(ISERROR(H50),"",IF(N50="30% 以下",0,IF(N50="30% 超",10,20)))</f>
        <v/>
      </c>
      <c r="T50" s="245"/>
      <c r="U50" s="246"/>
      <c r="V50" s="26"/>
      <c r="W50" s="247" t="s">
        <v>63</v>
      </c>
      <c r="X50" s="248"/>
      <c r="Y50" s="248"/>
      <c r="Z50" s="249"/>
      <c r="AB50" s="224"/>
      <c r="AC50" s="225"/>
      <c r="AD50" s="225"/>
      <c r="AE50" s="225"/>
      <c r="AF50" s="115" t="s">
        <v>25</v>
      </c>
      <c r="AG50" s="226"/>
      <c r="AH50" s="225"/>
      <c r="AI50" s="227"/>
      <c r="AJ50" s="228"/>
      <c r="AK50" s="228"/>
      <c r="AL50" s="228"/>
      <c r="AM50" s="228"/>
      <c r="AN50" s="228"/>
      <c r="AO50" s="228"/>
      <c r="AP50" s="228"/>
      <c r="AQ50" s="229"/>
      <c r="AR50" s="224"/>
      <c r="AS50" s="225"/>
      <c r="AT50" s="225"/>
      <c r="AU50" s="225"/>
      <c r="AV50" s="115" t="s">
        <v>25</v>
      </c>
      <c r="AW50" s="226"/>
      <c r="AX50" s="225"/>
      <c r="AY50" s="227"/>
      <c r="AZ50" s="228"/>
      <c r="BA50" s="228"/>
      <c r="BB50" s="228"/>
      <c r="BC50" s="228"/>
      <c r="BD50" s="228"/>
      <c r="BE50" s="228"/>
      <c r="BF50" s="228"/>
      <c r="BG50" s="229"/>
    </row>
    <row r="51" spans="1:66" ht="10.5" customHeight="1">
      <c r="A51" s="13">
        <v>3</v>
      </c>
      <c r="B51" s="60" t="s">
        <v>40</v>
      </c>
      <c r="C51" s="61"/>
      <c r="D51" s="61"/>
      <c r="E51" s="61"/>
      <c r="F51" s="61"/>
      <c r="G51" s="62"/>
      <c r="H51" s="178" t="e">
        <f>ROUNDDOWN(30.4/(SUM(B42:B44)/(SUM(H42:I44)+SUM(O42:P44))*2),4)</f>
        <v>#DIV/0!</v>
      </c>
      <c r="I51" s="178"/>
      <c r="J51" s="178"/>
      <c r="K51" s="178"/>
      <c r="L51" s="178"/>
      <c r="M51" s="178"/>
      <c r="N51" s="178" t="str">
        <f>IF(ISERROR(H51),"",IF(H51&lt;0.05,"5% 未満",IF(H51&lt;0.1,"5% 以上","10% 以上")))</f>
        <v/>
      </c>
      <c r="O51" s="179"/>
      <c r="P51" s="179"/>
      <c r="Q51" s="179"/>
      <c r="R51" s="179"/>
      <c r="S51" s="180" t="str">
        <f>IF(ISERROR(H51),"",IF(N51="5% 未満",0,IF(N51="5% 以上",10,20)))</f>
        <v/>
      </c>
      <c r="T51" s="180"/>
      <c r="U51" s="181"/>
      <c r="V51" s="26"/>
      <c r="W51" s="250"/>
      <c r="X51" s="251"/>
      <c r="Y51" s="251"/>
      <c r="Z51" s="252"/>
      <c r="AB51" s="224"/>
      <c r="AC51" s="225"/>
      <c r="AD51" s="225"/>
      <c r="AE51" s="225"/>
      <c r="AF51" s="115" t="s">
        <v>25</v>
      </c>
      <c r="AG51" s="226"/>
      <c r="AH51" s="225"/>
      <c r="AI51" s="227"/>
      <c r="AJ51" s="228"/>
      <c r="AK51" s="228"/>
      <c r="AL51" s="228"/>
      <c r="AM51" s="228"/>
      <c r="AN51" s="228"/>
      <c r="AO51" s="228"/>
      <c r="AP51" s="228"/>
      <c r="AQ51" s="229"/>
      <c r="AR51" s="224"/>
      <c r="AS51" s="225"/>
      <c r="AT51" s="225"/>
      <c r="AU51" s="225"/>
      <c r="AV51" s="115" t="s">
        <v>25</v>
      </c>
      <c r="AW51" s="226"/>
      <c r="AX51" s="225"/>
      <c r="AY51" s="227"/>
      <c r="AZ51" s="228"/>
      <c r="BA51" s="228"/>
      <c r="BB51" s="228"/>
      <c r="BC51" s="228"/>
      <c r="BD51" s="228"/>
      <c r="BE51" s="228"/>
      <c r="BF51" s="228"/>
      <c r="BG51" s="229"/>
    </row>
    <row r="52" spans="1:66" ht="10.5" customHeight="1">
      <c r="A52" s="13">
        <v>3</v>
      </c>
      <c r="B52" s="60" t="s">
        <v>41</v>
      </c>
      <c r="C52" s="61"/>
      <c r="D52" s="61"/>
      <c r="E52" s="61"/>
      <c r="F52" s="61"/>
      <c r="G52" s="62"/>
      <c r="H52" s="177" t="e">
        <f>J48/H48</f>
        <v>#DIV/0!</v>
      </c>
      <c r="I52" s="177"/>
      <c r="J52" s="177"/>
      <c r="K52" s="177"/>
      <c r="L52" s="177"/>
      <c r="M52" s="177"/>
      <c r="N52" s="178" t="str">
        <f>IF(ISERROR(H52),"",IF(H52&lt;0.1,"10% 未満",IF(H52&lt;0.3,"10% 以上","30% 以上")))</f>
        <v/>
      </c>
      <c r="O52" s="179"/>
      <c r="P52" s="179"/>
      <c r="Q52" s="179"/>
      <c r="R52" s="179"/>
      <c r="S52" s="180" t="str">
        <f>IF(ISERROR(H52),"",IF(N52="10% 未満",0,IF(N52="10% 以上",5,10)))</f>
        <v/>
      </c>
      <c r="T52" s="180"/>
      <c r="U52" s="181"/>
      <c r="V52" s="26"/>
      <c r="W52" s="237">
        <f>SUM(S50:U59)</f>
        <v>0</v>
      </c>
      <c r="X52" s="470"/>
      <c r="Y52" s="470"/>
      <c r="Z52" s="239"/>
      <c r="AB52" s="224"/>
      <c r="AC52" s="225"/>
      <c r="AD52" s="225"/>
      <c r="AE52" s="225"/>
      <c r="AF52" s="115" t="s">
        <v>25</v>
      </c>
      <c r="AG52" s="226"/>
      <c r="AH52" s="225"/>
      <c r="AI52" s="227"/>
      <c r="AJ52" s="228"/>
      <c r="AK52" s="228"/>
      <c r="AL52" s="228"/>
      <c r="AM52" s="228"/>
      <c r="AN52" s="228"/>
      <c r="AO52" s="228"/>
      <c r="AP52" s="228"/>
      <c r="AQ52" s="229"/>
      <c r="AR52" s="224"/>
      <c r="AS52" s="225"/>
      <c r="AT52" s="225"/>
      <c r="AU52" s="225"/>
      <c r="AV52" s="115" t="s">
        <v>25</v>
      </c>
      <c r="AW52" s="226"/>
      <c r="AX52" s="225"/>
      <c r="AY52" s="227"/>
      <c r="AZ52" s="228"/>
      <c r="BA52" s="228"/>
      <c r="BB52" s="228"/>
      <c r="BC52" s="228"/>
      <c r="BD52" s="228"/>
      <c r="BE52" s="228"/>
      <c r="BF52" s="228"/>
      <c r="BG52" s="229"/>
    </row>
    <row r="53" spans="1:66" ht="10.5" customHeight="1" thickBot="1">
      <c r="A53" s="55">
        <v>3</v>
      </c>
      <c r="B53" s="60" t="s">
        <v>42</v>
      </c>
      <c r="C53" s="61"/>
      <c r="D53" s="61"/>
      <c r="E53" s="61"/>
      <c r="F53" s="61"/>
      <c r="G53" s="62"/>
      <c r="H53" s="230" t="e">
        <f>Q48/SUM(K42:L44)</f>
        <v>#DIV/0!</v>
      </c>
      <c r="I53" s="230"/>
      <c r="J53" s="230"/>
      <c r="K53" s="230"/>
      <c r="L53" s="230"/>
      <c r="M53" s="230"/>
      <c r="N53" s="178" t="str">
        <f>IF(ISERROR(H53),"",IF(H53&lt;0.1,"10% 未満",IF(H53&lt;0.3,"10% 以上","30% 以上")))</f>
        <v/>
      </c>
      <c r="O53" s="179"/>
      <c r="P53" s="179"/>
      <c r="Q53" s="179"/>
      <c r="R53" s="179"/>
      <c r="S53" s="180" t="str">
        <f>IF(ISERROR(H53),"",IF(N53="10% 未満",0,IF(N53="10% 以上",5,10)))</f>
        <v/>
      </c>
      <c r="T53" s="180"/>
      <c r="U53" s="181"/>
      <c r="V53" s="26"/>
      <c r="W53" s="240"/>
      <c r="X53" s="241"/>
      <c r="Y53" s="241"/>
      <c r="Z53" s="242"/>
      <c r="AB53" s="231"/>
      <c r="AC53" s="232"/>
      <c r="AD53" s="232"/>
      <c r="AE53" s="232"/>
      <c r="AF53" s="116" t="s">
        <v>25</v>
      </c>
      <c r="AG53" s="233"/>
      <c r="AH53" s="232"/>
      <c r="AI53" s="234"/>
      <c r="AJ53" s="235"/>
      <c r="AK53" s="235"/>
      <c r="AL53" s="235"/>
      <c r="AM53" s="235"/>
      <c r="AN53" s="235"/>
      <c r="AO53" s="235"/>
      <c r="AP53" s="235"/>
      <c r="AQ53" s="236"/>
      <c r="AR53" s="231"/>
      <c r="AS53" s="232"/>
      <c r="AT53" s="232"/>
      <c r="AU53" s="232"/>
      <c r="AV53" s="116" t="s">
        <v>25</v>
      </c>
      <c r="AW53" s="233"/>
      <c r="AX53" s="232"/>
      <c r="AY53" s="234"/>
      <c r="AZ53" s="235"/>
      <c r="BA53" s="235"/>
      <c r="BB53" s="235"/>
      <c r="BC53" s="235"/>
      <c r="BD53" s="235"/>
      <c r="BE53" s="235"/>
      <c r="BF53" s="235"/>
      <c r="BG53" s="236"/>
    </row>
    <row r="54" spans="1:66" ht="10.5" customHeight="1" thickBot="1">
      <c r="A54" s="56" t="s">
        <v>44</v>
      </c>
      <c r="B54" s="60" t="s">
        <v>65</v>
      </c>
      <c r="C54" s="61"/>
      <c r="D54" s="61" t="s">
        <v>66</v>
      </c>
      <c r="E54" s="61"/>
      <c r="F54" s="61"/>
      <c r="G54" s="63"/>
      <c r="H54" s="220"/>
      <c r="I54" s="221"/>
      <c r="J54" s="221"/>
      <c r="K54" s="221"/>
      <c r="L54" s="221"/>
      <c r="M54" s="222"/>
      <c r="N54" s="223" t="str">
        <f>IF(COUNTA(H54:M54)=3,"3サービス",IF(COUNTA(H54:M54)=2,"2サービス",IF(COUNTA(H54:M54)=1,"1サービス","0サービス")))</f>
        <v>0サービス</v>
      </c>
      <c r="O54" s="179"/>
      <c r="P54" s="179"/>
      <c r="Q54" s="179"/>
      <c r="R54" s="179"/>
      <c r="S54" s="180" cm="1">
        <f t="array" ref="S54">IF(N54="3サービス",5,IF(N54="2サービス",IF(OR(H54:M54="訪リハ"),3,1),0))</f>
        <v>0</v>
      </c>
      <c r="T54" s="180"/>
      <c r="U54" s="181"/>
      <c r="V54" s="26"/>
      <c r="W54" s="26"/>
      <c r="X54" s="26"/>
      <c r="BK54" s="49" t="s">
        <v>91</v>
      </c>
      <c r="BL54" s="50" t="s">
        <v>92</v>
      </c>
      <c r="BM54" s="51" t="s">
        <v>93</v>
      </c>
      <c r="BN54" s="52" t="s">
        <v>96</v>
      </c>
    </row>
    <row r="55" spans="1:66" ht="10.5" customHeight="1">
      <c r="A55" s="13">
        <v>3</v>
      </c>
      <c r="B55" s="64" t="s">
        <v>67</v>
      </c>
      <c r="C55" s="61"/>
      <c r="D55" s="61" t="s">
        <v>68</v>
      </c>
      <c r="E55" s="61"/>
      <c r="F55" s="61"/>
      <c r="G55" s="62"/>
      <c r="H55" s="207" t="e">
        <f>ROUNDDOWN(R48/X48/B48*Z48*100,2)</f>
        <v>#DIV/0!</v>
      </c>
      <c r="I55" s="208"/>
      <c r="J55" s="209"/>
      <c r="K55" s="207" t="s">
        <v>95</v>
      </c>
      <c r="L55" s="209"/>
      <c r="M55" s="109" t="s">
        <v>97</v>
      </c>
      <c r="N55" s="178" t="str">
        <f>IF(ISERROR(H55),"",IF(H55&lt;3,"3 未満",IF(H55&lt;5,"3 以上","5 以上")))</f>
        <v/>
      </c>
      <c r="O55" s="179"/>
      <c r="P55" s="179"/>
      <c r="Q55" s="179"/>
      <c r="R55" s="179"/>
      <c r="S55" s="180" t="str">
        <f>IF(ISERROR(H55),"",IF(N55="3 未満",0,IF(N55="3 以上",2,IF(M55="○",5,3))))</f>
        <v/>
      </c>
      <c r="T55" s="180"/>
      <c r="U55" s="181"/>
      <c r="V55" s="26"/>
      <c r="W55" s="210" t="s">
        <v>64</v>
      </c>
      <c r="X55" s="211"/>
      <c r="Y55" s="211"/>
      <c r="Z55" s="212"/>
      <c r="AB55" s="216" t="s">
        <v>75</v>
      </c>
      <c r="AC55" s="217"/>
      <c r="AD55" s="217"/>
      <c r="AE55" s="217"/>
      <c r="AF55" s="217"/>
      <c r="AG55" s="200" t="str">
        <f>IF(W57="その他型","-","要件あり")</f>
        <v>-</v>
      </c>
      <c r="AH55" s="200"/>
      <c r="AI55" s="200"/>
      <c r="AJ55" s="200"/>
      <c r="AK55" s="202" t="s">
        <v>78</v>
      </c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3"/>
      <c r="BK55" s="46" t="s">
        <v>47</v>
      </c>
      <c r="BL55" s="47" t="s">
        <v>48</v>
      </c>
      <c r="BM55" s="48" t="s">
        <v>85</v>
      </c>
      <c r="BN55" s="53" t="s">
        <v>84</v>
      </c>
    </row>
    <row r="56" spans="1:66" ht="10.5" customHeight="1">
      <c r="A56" s="13">
        <v>3</v>
      </c>
      <c r="B56" s="64" t="s">
        <v>69</v>
      </c>
      <c r="C56" s="61"/>
      <c r="D56" s="61" t="s">
        <v>68</v>
      </c>
      <c r="E56" s="61"/>
      <c r="F56" s="61"/>
      <c r="G56" s="62"/>
      <c r="H56" s="204" t="e">
        <f>ROUNDDOWN(U48/X48/B48*Z48*100,2)</f>
        <v>#DIV/0!</v>
      </c>
      <c r="I56" s="204"/>
      <c r="J56" s="204"/>
      <c r="K56" s="204"/>
      <c r="L56" s="204"/>
      <c r="M56" s="204"/>
      <c r="N56" s="178" t="str">
        <f>IF(ISERROR(H56),"",IF(H56&lt;2,"2 未満",IF(H56&lt;3,"2 以上","3 以上")))</f>
        <v/>
      </c>
      <c r="O56" s="179"/>
      <c r="P56" s="179"/>
      <c r="Q56" s="179"/>
      <c r="R56" s="179"/>
      <c r="S56" s="180" t="str">
        <f>IF(ISERROR(H56),"",IF(N56="2 未満",0,IF(N56="2 以上",3,5)))</f>
        <v/>
      </c>
      <c r="T56" s="180"/>
      <c r="U56" s="181"/>
      <c r="V56" s="26"/>
      <c r="W56" s="213"/>
      <c r="X56" s="214"/>
      <c r="Y56" s="214"/>
      <c r="Z56" s="215"/>
      <c r="AB56" s="218"/>
      <c r="AC56" s="219"/>
      <c r="AD56" s="219"/>
      <c r="AE56" s="219"/>
      <c r="AF56" s="219"/>
      <c r="AG56" s="201"/>
      <c r="AH56" s="201"/>
      <c r="AI56" s="201"/>
      <c r="AJ56" s="201"/>
      <c r="AK56" s="205" t="s">
        <v>79</v>
      </c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6"/>
      <c r="BK56" s="43"/>
      <c r="BL56" s="44"/>
      <c r="BM56" s="45"/>
      <c r="BN56" s="54" t="s">
        <v>98</v>
      </c>
    </row>
    <row r="57" spans="1:66" ht="10.5" customHeight="1">
      <c r="A57" s="13">
        <v>3</v>
      </c>
      <c r="B57" s="64" t="s">
        <v>70</v>
      </c>
      <c r="C57" s="61"/>
      <c r="D57" s="61" t="s">
        <v>74</v>
      </c>
      <c r="E57" s="61"/>
      <c r="F57" s="61"/>
      <c r="G57" s="62"/>
      <c r="H57" s="177" t="e">
        <f>C48/B48</f>
        <v>#DIV/0!</v>
      </c>
      <c r="I57" s="177"/>
      <c r="J57" s="177"/>
      <c r="K57" s="177"/>
      <c r="L57" s="177"/>
      <c r="M57" s="177"/>
      <c r="N57" s="178" t="str">
        <f>IF(ISERROR(H57),"",IF(H57&lt;0.35,"35% 未満",IF(H57&lt;0.5,"35% 以上","50% 以上")))</f>
        <v/>
      </c>
      <c r="O57" s="179"/>
      <c r="P57" s="179"/>
      <c r="Q57" s="179"/>
      <c r="R57" s="179"/>
      <c r="S57" s="180" t="str">
        <f>IF(ISERROR(H57),"",IF(N57="35% 未満",0,IF(N57="35% 以上",3,5)))</f>
        <v/>
      </c>
      <c r="T57" s="180"/>
      <c r="U57" s="181"/>
      <c r="V57" s="26"/>
      <c r="W57" s="185" t="str">
        <f>IF(W52&lt;20,"その他型",IF(W52&lt;40,"基本型",IF(W52&lt;60,"加算型",IF(W52&lt;70,"在宅強化型","超強化型"))))</f>
        <v>その他型</v>
      </c>
      <c r="X57" s="469"/>
      <c r="Y57" s="469"/>
      <c r="Z57" s="187"/>
      <c r="AB57" s="191" t="s">
        <v>145</v>
      </c>
      <c r="AC57" s="192"/>
      <c r="AD57" s="192"/>
      <c r="AE57" s="192"/>
      <c r="AF57" s="192"/>
      <c r="AG57" s="184" t="str">
        <f>IF(W57="その他型","-","要件あり")</f>
        <v>-</v>
      </c>
      <c r="AH57" s="184"/>
      <c r="AI57" s="184"/>
      <c r="AJ57" s="184"/>
      <c r="AK57" s="175" t="s">
        <v>80</v>
      </c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6"/>
    </row>
    <row r="58" spans="1:66" ht="10.5" customHeight="1">
      <c r="A58" s="13">
        <v>3</v>
      </c>
      <c r="B58" s="64" t="s">
        <v>71</v>
      </c>
      <c r="C58" s="61"/>
      <c r="D58" s="61" t="s">
        <v>72</v>
      </c>
      <c r="E58" s="61"/>
      <c r="F58" s="61"/>
      <c r="G58" s="62"/>
      <c r="H58" s="177" t="e">
        <f>D48/B48</f>
        <v>#DIV/0!</v>
      </c>
      <c r="I58" s="177"/>
      <c r="J58" s="177"/>
      <c r="K58" s="177"/>
      <c r="L58" s="177"/>
      <c r="M58" s="177"/>
      <c r="N58" s="178" t="str">
        <f>IF(ISERROR(H58),"",IF(H58&lt;0.05,"5% 未満",IF(H58&lt;0.1,"5% 以上","10% 以上")))</f>
        <v/>
      </c>
      <c r="O58" s="179"/>
      <c r="P58" s="179"/>
      <c r="Q58" s="179"/>
      <c r="R58" s="179"/>
      <c r="S58" s="180" t="str">
        <f>IF(ISERROR(H58),"",IF(N58="5% 未満",0,IF(N58="5% 以上",3,5)))</f>
        <v/>
      </c>
      <c r="T58" s="180"/>
      <c r="U58" s="181"/>
      <c r="V58" s="26"/>
      <c r="W58" s="185"/>
      <c r="X58" s="469"/>
      <c r="Y58" s="469"/>
      <c r="Z58" s="187"/>
      <c r="AB58" s="182" t="s">
        <v>76</v>
      </c>
      <c r="AC58" s="183"/>
      <c r="AD58" s="183"/>
      <c r="AE58" s="183"/>
      <c r="AF58" s="183"/>
      <c r="AG58" s="184" t="str">
        <f>IF(W57="基本型","-",IF(W57="その他型","-","要件あり"))</f>
        <v>-</v>
      </c>
      <c r="AH58" s="184"/>
      <c r="AI58" s="184"/>
      <c r="AJ58" s="184"/>
      <c r="AK58" s="175" t="s">
        <v>81</v>
      </c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6"/>
    </row>
    <row r="59" spans="1:66" ht="10.5" customHeight="1" thickBot="1">
      <c r="A59" s="13">
        <v>3</v>
      </c>
      <c r="B59" s="65" t="s">
        <v>73</v>
      </c>
      <c r="C59" s="66"/>
      <c r="D59" s="66" t="s">
        <v>72</v>
      </c>
      <c r="E59" s="66"/>
      <c r="F59" s="66"/>
      <c r="G59" s="67"/>
      <c r="H59" s="193" t="e">
        <f>F48/B48</f>
        <v>#DIV/0!</v>
      </c>
      <c r="I59" s="193"/>
      <c r="J59" s="193"/>
      <c r="K59" s="193"/>
      <c r="L59" s="193"/>
      <c r="M59" s="193"/>
      <c r="N59" s="194" t="str">
        <f>IF(ISERROR(H59),"",IF(H59&lt;0.05,"5% 未満",IF(H59&lt;0.1,"5% 以上","10% 以上")))</f>
        <v/>
      </c>
      <c r="O59" s="195"/>
      <c r="P59" s="195"/>
      <c r="Q59" s="195"/>
      <c r="R59" s="195"/>
      <c r="S59" s="196" t="str">
        <f>IF(ISERROR(H59),"",IF(N59="5% 未満",0,IF(N59="5% 以上",3,5)))</f>
        <v/>
      </c>
      <c r="T59" s="196"/>
      <c r="U59" s="197"/>
      <c r="V59" s="26"/>
      <c r="W59" s="188"/>
      <c r="X59" s="189"/>
      <c r="Y59" s="189"/>
      <c r="Z59" s="190"/>
      <c r="AB59" s="198" t="s">
        <v>77</v>
      </c>
      <c r="AC59" s="199"/>
      <c r="AD59" s="199"/>
      <c r="AE59" s="199"/>
      <c r="AF59" s="199"/>
      <c r="AG59" s="172" t="str">
        <f>IF(OR(W57="在宅強化型",W57="超強化型"),"要件あり","-")</f>
        <v>-</v>
      </c>
      <c r="AH59" s="172"/>
      <c r="AI59" s="172"/>
      <c r="AJ59" s="172"/>
      <c r="AK59" s="173" t="s">
        <v>82</v>
      </c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4"/>
    </row>
    <row r="60" spans="1:66" ht="10.5" customHeight="1"/>
    <row r="61" spans="1:66" ht="10.5" customHeight="1"/>
    <row r="62" spans="1:66" ht="10.5" customHeight="1"/>
    <row r="63" spans="1:66" ht="10.5" customHeight="1"/>
    <row r="67" spans="5:5">
      <c r="E67" s="42"/>
    </row>
    <row r="68" spans="5:5">
      <c r="E68" s="42"/>
    </row>
    <row r="69" spans="5:5">
      <c r="E69" s="42"/>
    </row>
    <row r="70" spans="5:5">
      <c r="E70" s="42"/>
    </row>
    <row r="71" spans="5:5">
      <c r="E71" s="42"/>
    </row>
    <row r="72" spans="5:5">
      <c r="E72" s="42"/>
    </row>
    <row r="73" spans="5:5">
      <c r="E73" s="42"/>
    </row>
    <row r="74" spans="5:5">
      <c r="E74" s="42"/>
    </row>
    <row r="75" spans="5:5">
      <c r="E75" s="42"/>
    </row>
    <row r="76" spans="5:5">
      <c r="E76" s="42"/>
    </row>
    <row r="77" spans="5:5">
      <c r="E77" s="42"/>
    </row>
    <row r="78" spans="5:5">
      <c r="E78" s="42"/>
    </row>
    <row r="79" spans="5:5">
      <c r="E79" s="42"/>
    </row>
    <row r="80" spans="5:5">
      <c r="E80" s="42"/>
    </row>
    <row r="81" spans="5:5">
      <c r="E81" s="42"/>
    </row>
    <row r="82" spans="5:5">
      <c r="E82" s="42"/>
    </row>
    <row r="83" spans="5:5">
      <c r="E83" s="42"/>
    </row>
    <row r="84" spans="5:5">
      <c r="E84" s="42"/>
    </row>
    <row r="85" spans="5:5">
      <c r="E85" s="42"/>
    </row>
    <row r="86" spans="5:5">
      <c r="E86" s="42"/>
    </row>
    <row r="87" spans="5:5">
      <c r="E87" s="42"/>
    </row>
    <row r="88" spans="5:5">
      <c r="E88" s="42"/>
    </row>
    <row r="89" spans="5:5">
      <c r="E89" s="42"/>
    </row>
    <row r="90" spans="5:5">
      <c r="E90" s="42"/>
    </row>
    <row r="91" spans="5:5">
      <c r="E91" s="42"/>
    </row>
    <row r="92" spans="5:5">
      <c r="E92" s="42"/>
    </row>
  </sheetData>
  <sheetProtection algorithmName="SHA-512" hashValue="SsRvjxcWrwVEWMXAOIIyZfys3ONXOnI4jQkf1FMh42tTZtSuK+ORHBVq7KsCtzkUR5e84YJzU66BjdkAUyY4rQ==" saltValue="RLL4Gus7Q+0wBi2QjMT59w==" spinCount="100000" sheet="1" objects="1" scenarios="1" selectLockedCells="1"/>
  <mergeCells count="898">
    <mergeCell ref="AG59:AJ59"/>
    <mergeCell ref="AK59:BG59"/>
    <mergeCell ref="AK57:BG57"/>
    <mergeCell ref="H58:M58"/>
    <mergeCell ref="N58:R58"/>
    <mergeCell ref="S58:U58"/>
    <mergeCell ref="AB58:AF58"/>
    <mergeCell ref="AG58:AJ58"/>
    <mergeCell ref="AK58:BG58"/>
    <mergeCell ref="H57:M57"/>
    <mergeCell ref="N57:R57"/>
    <mergeCell ref="S57:U57"/>
    <mergeCell ref="W57:Z59"/>
    <mergeCell ref="AB57:AF57"/>
    <mergeCell ref="AG57:AJ57"/>
    <mergeCell ref="H59:M59"/>
    <mergeCell ref="N59:R59"/>
    <mergeCell ref="S59:U59"/>
    <mergeCell ref="AB59:AF59"/>
    <mergeCell ref="AG55:AJ56"/>
    <mergeCell ref="AK55:BG55"/>
    <mergeCell ref="H56:M56"/>
    <mergeCell ref="N56:R56"/>
    <mergeCell ref="S56:U56"/>
    <mergeCell ref="AK56:BG56"/>
    <mergeCell ref="H55:J55"/>
    <mergeCell ref="K55:L55"/>
    <mergeCell ref="N55:R55"/>
    <mergeCell ref="S55:U55"/>
    <mergeCell ref="W55:Z56"/>
    <mergeCell ref="AB55:AF56"/>
    <mergeCell ref="H54:I54"/>
    <mergeCell ref="J54:K54"/>
    <mergeCell ref="L54:M54"/>
    <mergeCell ref="N54:R54"/>
    <mergeCell ref="S54:U54"/>
    <mergeCell ref="AR52:AU52"/>
    <mergeCell ref="AW52:AY52"/>
    <mergeCell ref="AZ52:BG52"/>
    <mergeCell ref="H53:M53"/>
    <mergeCell ref="N53:R53"/>
    <mergeCell ref="S53:U53"/>
    <mergeCell ref="AB53:AE53"/>
    <mergeCell ref="AG53:AI53"/>
    <mergeCell ref="AJ53:AQ53"/>
    <mergeCell ref="AR53:AU53"/>
    <mergeCell ref="H52:M52"/>
    <mergeCell ref="N52:R52"/>
    <mergeCell ref="S52:U52"/>
    <mergeCell ref="W52:Z53"/>
    <mergeCell ref="AB52:AE52"/>
    <mergeCell ref="AG52:AI52"/>
    <mergeCell ref="AJ52:AQ52"/>
    <mergeCell ref="AW53:AY53"/>
    <mergeCell ref="AZ53:BG53"/>
    <mergeCell ref="AJ50:AQ50"/>
    <mergeCell ref="AR50:AU50"/>
    <mergeCell ref="AW50:AY50"/>
    <mergeCell ref="AZ50:BG50"/>
    <mergeCell ref="H51:M51"/>
    <mergeCell ref="N51:R51"/>
    <mergeCell ref="S51:U51"/>
    <mergeCell ref="AB51:AE51"/>
    <mergeCell ref="AG51:AI51"/>
    <mergeCell ref="AJ51:AQ51"/>
    <mergeCell ref="H50:M50"/>
    <mergeCell ref="N50:R50"/>
    <mergeCell ref="S50:U50"/>
    <mergeCell ref="W50:Z51"/>
    <mergeCell ref="AB50:AE50"/>
    <mergeCell ref="AG50:AI50"/>
    <mergeCell ref="AR51:AU51"/>
    <mergeCell ref="AW51:AY51"/>
    <mergeCell ref="AZ51:BG51"/>
    <mergeCell ref="M47:N47"/>
    <mergeCell ref="O47:P47"/>
    <mergeCell ref="AZ48:BG48"/>
    <mergeCell ref="AB49:AE49"/>
    <mergeCell ref="AG49:AI49"/>
    <mergeCell ref="AJ49:AQ49"/>
    <mergeCell ref="AR49:AU49"/>
    <mergeCell ref="AW49:AY49"/>
    <mergeCell ref="AZ49:BG49"/>
    <mergeCell ref="X48:Y48"/>
    <mergeCell ref="AB48:AE48"/>
    <mergeCell ref="AG48:AI48"/>
    <mergeCell ref="AJ48:AQ48"/>
    <mergeCell ref="AR48:AU48"/>
    <mergeCell ref="AW48:AY48"/>
    <mergeCell ref="H45:I45"/>
    <mergeCell ref="K45:L45"/>
    <mergeCell ref="M45:N45"/>
    <mergeCell ref="O45:P45"/>
    <mergeCell ref="AR47:AU47"/>
    <mergeCell ref="AW47:AY47"/>
    <mergeCell ref="AZ47:BG47"/>
    <mergeCell ref="D48:E48"/>
    <mergeCell ref="F48:G48"/>
    <mergeCell ref="H48:I48"/>
    <mergeCell ref="K48:L48"/>
    <mergeCell ref="M48:N48"/>
    <mergeCell ref="R48:T48"/>
    <mergeCell ref="U48:W48"/>
    <mergeCell ref="R47:T47"/>
    <mergeCell ref="U47:W47"/>
    <mergeCell ref="X47:Y47"/>
    <mergeCell ref="AB47:AE47"/>
    <mergeCell ref="AG47:AI47"/>
    <mergeCell ref="AJ47:AQ47"/>
    <mergeCell ref="D47:E47"/>
    <mergeCell ref="F47:G47"/>
    <mergeCell ref="H47:I47"/>
    <mergeCell ref="K47:L47"/>
    <mergeCell ref="AB46:AE46"/>
    <mergeCell ref="AG46:AI46"/>
    <mergeCell ref="AJ46:AQ46"/>
    <mergeCell ref="AR46:AU46"/>
    <mergeCell ref="AW46:AY46"/>
    <mergeCell ref="AZ46:BG46"/>
    <mergeCell ref="AZ45:BG45"/>
    <mergeCell ref="D46:E46"/>
    <mergeCell ref="F46:G46"/>
    <mergeCell ref="H46:I46"/>
    <mergeCell ref="K46:L46"/>
    <mergeCell ref="M46:N46"/>
    <mergeCell ref="O46:P46"/>
    <mergeCell ref="R46:T46"/>
    <mergeCell ref="U46:W46"/>
    <mergeCell ref="X46:Y46"/>
    <mergeCell ref="X45:Y45"/>
    <mergeCell ref="AB45:AE45"/>
    <mergeCell ref="AG45:AI45"/>
    <mergeCell ref="AJ45:AQ45"/>
    <mergeCell ref="AR45:AU45"/>
    <mergeCell ref="AW45:AY45"/>
    <mergeCell ref="D45:E45"/>
    <mergeCell ref="F45:G45"/>
    <mergeCell ref="R45:T45"/>
    <mergeCell ref="U45:W45"/>
    <mergeCell ref="U44:W44"/>
    <mergeCell ref="AR43:AU43"/>
    <mergeCell ref="AW43:AY43"/>
    <mergeCell ref="AZ43:BG43"/>
    <mergeCell ref="D44:E44"/>
    <mergeCell ref="F44:G44"/>
    <mergeCell ref="H44:I44"/>
    <mergeCell ref="K44:L44"/>
    <mergeCell ref="M44:N44"/>
    <mergeCell ref="O44:P44"/>
    <mergeCell ref="R44:T44"/>
    <mergeCell ref="R43:T43"/>
    <mergeCell ref="U43:W43"/>
    <mergeCell ref="X43:Y43"/>
    <mergeCell ref="AB43:AE43"/>
    <mergeCell ref="AG43:AI43"/>
    <mergeCell ref="AJ43:AQ43"/>
    <mergeCell ref="D43:E43"/>
    <mergeCell ref="F43:G43"/>
    <mergeCell ref="H43:I43"/>
    <mergeCell ref="K43:L43"/>
    <mergeCell ref="M43:N43"/>
    <mergeCell ref="O43:P43"/>
    <mergeCell ref="AW44:AY44"/>
    <mergeCell ref="AZ44:BG44"/>
    <mergeCell ref="AB42:AE42"/>
    <mergeCell ref="AG42:AI42"/>
    <mergeCell ref="AJ42:AQ42"/>
    <mergeCell ref="AR42:AU42"/>
    <mergeCell ref="AW42:AY42"/>
    <mergeCell ref="AZ42:BG42"/>
    <mergeCell ref="X44:Y44"/>
    <mergeCell ref="AB44:AE44"/>
    <mergeCell ref="AG44:AI44"/>
    <mergeCell ref="AJ44:AQ44"/>
    <mergeCell ref="AR44:AU44"/>
    <mergeCell ref="AZ41:BG41"/>
    <mergeCell ref="D42:E42"/>
    <mergeCell ref="F42:G42"/>
    <mergeCell ref="H42:I42"/>
    <mergeCell ref="K42:L42"/>
    <mergeCell ref="M42:N42"/>
    <mergeCell ref="O42:P42"/>
    <mergeCell ref="R42:T42"/>
    <mergeCell ref="U42:W42"/>
    <mergeCell ref="X42:Y42"/>
    <mergeCell ref="AP38:AR38"/>
    <mergeCell ref="AS38:AU38"/>
    <mergeCell ref="AV38:AX38"/>
    <mergeCell ref="AZ40:BG40"/>
    <mergeCell ref="H41:I41"/>
    <mergeCell ref="K41:L41"/>
    <mergeCell ref="O41:P41"/>
    <mergeCell ref="R41:T41"/>
    <mergeCell ref="U41:W41"/>
    <mergeCell ref="AB41:AE41"/>
    <mergeCell ref="AG41:AI41"/>
    <mergeCell ref="AJ41:AQ41"/>
    <mergeCell ref="AR41:AU41"/>
    <mergeCell ref="Z40:Z41"/>
    <mergeCell ref="AB40:AF40"/>
    <mergeCell ref="AG40:AI40"/>
    <mergeCell ref="AJ40:AQ40"/>
    <mergeCell ref="AR40:AV40"/>
    <mergeCell ref="AW40:AY40"/>
    <mergeCell ref="AW41:AY41"/>
    <mergeCell ref="M40:N41"/>
    <mergeCell ref="O40:P40"/>
    <mergeCell ref="Q40:Q41"/>
    <mergeCell ref="R40:T40"/>
    <mergeCell ref="W38:Y38"/>
    <mergeCell ref="AA38:AC38"/>
    <mergeCell ref="AD38:AF38"/>
    <mergeCell ref="AG38:AI38"/>
    <mergeCell ref="AJ38:AL38"/>
    <mergeCell ref="AM38:AO38"/>
    <mergeCell ref="C40:C41"/>
    <mergeCell ref="D40:E41"/>
    <mergeCell ref="F40:G41"/>
    <mergeCell ref="H40:I40"/>
    <mergeCell ref="J40:J41"/>
    <mergeCell ref="K40:L40"/>
    <mergeCell ref="U40:W40"/>
    <mergeCell ref="X40:Y41"/>
    <mergeCell ref="BE37:BG37"/>
    <mergeCell ref="A38:B38"/>
    <mergeCell ref="C38:D38"/>
    <mergeCell ref="E38:G38"/>
    <mergeCell ref="H38:J38"/>
    <mergeCell ref="K38:M38"/>
    <mergeCell ref="N38:P38"/>
    <mergeCell ref="Q38:S38"/>
    <mergeCell ref="T38:V38"/>
    <mergeCell ref="AJ37:AL37"/>
    <mergeCell ref="AM37:AO37"/>
    <mergeCell ref="AP37:AR37"/>
    <mergeCell ref="AS37:AU37"/>
    <mergeCell ref="AV37:AX37"/>
    <mergeCell ref="AY37:BA37"/>
    <mergeCell ref="Q37:S37"/>
    <mergeCell ref="T37:V37"/>
    <mergeCell ref="W37:Y37"/>
    <mergeCell ref="AA37:AC37"/>
    <mergeCell ref="AD37:AF37"/>
    <mergeCell ref="AG37:AI37"/>
    <mergeCell ref="AY38:BA38"/>
    <mergeCell ref="BB38:BD38"/>
    <mergeCell ref="BE38:BG38"/>
    <mergeCell ref="BC34:BD34"/>
    <mergeCell ref="D35:E35"/>
    <mergeCell ref="F35:G35"/>
    <mergeCell ref="A37:B37"/>
    <mergeCell ref="C37:D37"/>
    <mergeCell ref="E37:G37"/>
    <mergeCell ref="H37:J37"/>
    <mergeCell ref="K37:M37"/>
    <mergeCell ref="N37:P37"/>
    <mergeCell ref="AK34:AL34"/>
    <mergeCell ref="AM34:AN34"/>
    <mergeCell ref="AO34:AR34"/>
    <mergeCell ref="AS34:AT34"/>
    <mergeCell ref="AU34:AV34"/>
    <mergeCell ref="AW34:AZ34"/>
    <mergeCell ref="T34:U34"/>
    <mergeCell ref="V34:W34"/>
    <mergeCell ref="X34:AA34"/>
    <mergeCell ref="AB34:AC34"/>
    <mergeCell ref="AD34:AE34"/>
    <mergeCell ref="AG34:AJ34"/>
    <mergeCell ref="D34:E34"/>
    <mergeCell ref="F34:G34"/>
    <mergeCell ref="BB37:BD37"/>
    <mergeCell ref="H34:K34"/>
    <mergeCell ref="L34:M34"/>
    <mergeCell ref="N34:O34"/>
    <mergeCell ref="P34:S34"/>
    <mergeCell ref="AO33:AR33"/>
    <mergeCell ref="AS33:AT33"/>
    <mergeCell ref="AU33:AV33"/>
    <mergeCell ref="AW33:AZ33"/>
    <mergeCell ref="BA33:BB33"/>
    <mergeCell ref="BA34:BB34"/>
    <mergeCell ref="BC33:BD33"/>
    <mergeCell ref="X33:AA33"/>
    <mergeCell ref="AB33:AC33"/>
    <mergeCell ref="AD33:AE33"/>
    <mergeCell ref="AG33:AJ33"/>
    <mergeCell ref="AK33:AL33"/>
    <mergeCell ref="AM33:AN33"/>
    <mergeCell ref="BA32:BB32"/>
    <mergeCell ref="BC32:BD32"/>
    <mergeCell ref="AM32:AN32"/>
    <mergeCell ref="AO32:AR32"/>
    <mergeCell ref="AS32:AT32"/>
    <mergeCell ref="AU32:AV32"/>
    <mergeCell ref="AW32:AZ32"/>
    <mergeCell ref="D33:E33"/>
    <mergeCell ref="F33:G33"/>
    <mergeCell ref="H33:K33"/>
    <mergeCell ref="L33:M33"/>
    <mergeCell ref="N33:O33"/>
    <mergeCell ref="P33:S33"/>
    <mergeCell ref="T33:U33"/>
    <mergeCell ref="V33:W33"/>
    <mergeCell ref="AK32:AL32"/>
    <mergeCell ref="T32:U32"/>
    <mergeCell ref="V32:W32"/>
    <mergeCell ref="X32:AA32"/>
    <mergeCell ref="AB32:AC32"/>
    <mergeCell ref="AD32:AE32"/>
    <mergeCell ref="AG32:AJ32"/>
    <mergeCell ref="D32:E32"/>
    <mergeCell ref="F32:G32"/>
    <mergeCell ref="H32:K32"/>
    <mergeCell ref="L32:M32"/>
    <mergeCell ref="N32:O32"/>
    <mergeCell ref="P32:S32"/>
    <mergeCell ref="AS31:AT31"/>
    <mergeCell ref="AU31:AV31"/>
    <mergeCell ref="AW31:AZ31"/>
    <mergeCell ref="BA31:BB31"/>
    <mergeCell ref="BC31:BD31"/>
    <mergeCell ref="X31:AA31"/>
    <mergeCell ref="AB31:AC31"/>
    <mergeCell ref="AD31:AE31"/>
    <mergeCell ref="AG31:AJ31"/>
    <mergeCell ref="AK31:AL31"/>
    <mergeCell ref="AM31:AN31"/>
    <mergeCell ref="BC30:BD30"/>
    <mergeCell ref="D31:E31"/>
    <mergeCell ref="F31:G31"/>
    <mergeCell ref="H31:K31"/>
    <mergeCell ref="L31:M31"/>
    <mergeCell ref="N31:O31"/>
    <mergeCell ref="P31:S31"/>
    <mergeCell ref="T31:U31"/>
    <mergeCell ref="V31:W31"/>
    <mergeCell ref="AK30:AL30"/>
    <mergeCell ref="AM30:AN30"/>
    <mergeCell ref="AO30:AR30"/>
    <mergeCell ref="AS30:AT30"/>
    <mergeCell ref="AU30:AV30"/>
    <mergeCell ref="AW30:AZ30"/>
    <mergeCell ref="T30:U30"/>
    <mergeCell ref="V30:W30"/>
    <mergeCell ref="X30:AA30"/>
    <mergeCell ref="AB30:AC30"/>
    <mergeCell ref="AD30:AE30"/>
    <mergeCell ref="AG30:AJ30"/>
    <mergeCell ref="D30:E30"/>
    <mergeCell ref="F30:G30"/>
    <mergeCell ref="AO31:AR31"/>
    <mergeCell ref="H30:K30"/>
    <mergeCell ref="L30:M30"/>
    <mergeCell ref="N30:O30"/>
    <mergeCell ref="P30:S30"/>
    <mergeCell ref="AO29:AR29"/>
    <mergeCell ref="AS29:AT29"/>
    <mergeCell ref="AU29:AV29"/>
    <mergeCell ref="AW29:AZ29"/>
    <mergeCell ref="BA29:BB29"/>
    <mergeCell ref="BA30:BB30"/>
    <mergeCell ref="BC29:BD29"/>
    <mergeCell ref="X29:AA29"/>
    <mergeCell ref="AB29:AC29"/>
    <mergeCell ref="AD29:AE29"/>
    <mergeCell ref="AG29:AJ29"/>
    <mergeCell ref="AK29:AL29"/>
    <mergeCell ref="AM29:AN29"/>
    <mergeCell ref="BA28:BB28"/>
    <mergeCell ref="BC28:BD28"/>
    <mergeCell ref="AM28:AN28"/>
    <mergeCell ref="AO28:AR28"/>
    <mergeCell ref="AS28:AT28"/>
    <mergeCell ref="AU28:AV28"/>
    <mergeCell ref="AW28:AZ28"/>
    <mergeCell ref="D29:E29"/>
    <mergeCell ref="F29:G29"/>
    <mergeCell ref="H29:K29"/>
    <mergeCell ref="L29:M29"/>
    <mergeCell ref="N29:O29"/>
    <mergeCell ref="P29:S29"/>
    <mergeCell ref="T29:U29"/>
    <mergeCell ref="V29:W29"/>
    <mergeCell ref="AK28:AL28"/>
    <mergeCell ref="T28:U28"/>
    <mergeCell ref="V28:W28"/>
    <mergeCell ref="X28:AA28"/>
    <mergeCell ref="AB28:AC28"/>
    <mergeCell ref="AD28:AE28"/>
    <mergeCell ref="AG28:AJ28"/>
    <mergeCell ref="D28:E28"/>
    <mergeCell ref="F28:G28"/>
    <mergeCell ref="H28:K28"/>
    <mergeCell ref="L28:M28"/>
    <mergeCell ref="N28:O28"/>
    <mergeCell ref="P28:S28"/>
    <mergeCell ref="AS27:AT27"/>
    <mergeCell ref="AU27:AV27"/>
    <mergeCell ref="AW27:AZ27"/>
    <mergeCell ref="BA27:BB27"/>
    <mergeCell ref="BC27:BD27"/>
    <mergeCell ref="X27:AA27"/>
    <mergeCell ref="AB27:AC27"/>
    <mergeCell ref="AD27:AE27"/>
    <mergeCell ref="AG27:AJ27"/>
    <mergeCell ref="AK27:AL27"/>
    <mergeCell ref="AM27:AN27"/>
    <mergeCell ref="BC26:BD26"/>
    <mergeCell ref="D27:E27"/>
    <mergeCell ref="F27:G27"/>
    <mergeCell ref="H27:K27"/>
    <mergeCell ref="L27:M27"/>
    <mergeCell ref="N27:O27"/>
    <mergeCell ref="P27:S27"/>
    <mergeCell ref="T27:U27"/>
    <mergeCell ref="V27:W27"/>
    <mergeCell ref="AK26:AL26"/>
    <mergeCell ref="AM26:AN26"/>
    <mergeCell ref="AO26:AR26"/>
    <mergeCell ref="AS26:AT26"/>
    <mergeCell ref="AU26:AV26"/>
    <mergeCell ref="AW26:AZ26"/>
    <mergeCell ref="T26:U26"/>
    <mergeCell ref="V26:W26"/>
    <mergeCell ref="X26:AA26"/>
    <mergeCell ref="AB26:AC26"/>
    <mergeCell ref="AD26:AE26"/>
    <mergeCell ref="AG26:AJ26"/>
    <mergeCell ref="D26:E26"/>
    <mergeCell ref="F26:G26"/>
    <mergeCell ref="AO27:AR27"/>
    <mergeCell ref="H26:K26"/>
    <mergeCell ref="L26:M26"/>
    <mergeCell ref="N26:O26"/>
    <mergeCell ref="P26:S26"/>
    <mergeCell ref="AO25:AR25"/>
    <mergeCell ref="AS25:AT25"/>
    <mergeCell ref="AU25:AV25"/>
    <mergeCell ref="AW25:AZ25"/>
    <mergeCell ref="BA25:BB25"/>
    <mergeCell ref="BA26:BB26"/>
    <mergeCell ref="BC25:BD25"/>
    <mergeCell ref="X25:AA25"/>
    <mergeCell ref="AB25:AC25"/>
    <mergeCell ref="AD25:AE25"/>
    <mergeCell ref="AG25:AJ25"/>
    <mergeCell ref="AK25:AL25"/>
    <mergeCell ref="AM25:AN25"/>
    <mergeCell ref="BA24:BB24"/>
    <mergeCell ref="BC24:BD24"/>
    <mergeCell ref="AM24:AN24"/>
    <mergeCell ref="AO24:AR24"/>
    <mergeCell ref="AS24:AT24"/>
    <mergeCell ref="AU24:AV24"/>
    <mergeCell ref="AW24:AZ24"/>
    <mergeCell ref="D25:E25"/>
    <mergeCell ref="F25:G25"/>
    <mergeCell ref="H25:K25"/>
    <mergeCell ref="L25:M25"/>
    <mergeCell ref="N25:O25"/>
    <mergeCell ref="P25:S25"/>
    <mergeCell ref="T25:U25"/>
    <mergeCell ref="V25:W25"/>
    <mergeCell ref="AK24:AL24"/>
    <mergeCell ref="T24:U24"/>
    <mergeCell ref="V24:W24"/>
    <mergeCell ref="X24:AA24"/>
    <mergeCell ref="AB24:AC24"/>
    <mergeCell ref="AD24:AE24"/>
    <mergeCell ref="AG24:AJ24"/>
    <mergeCell ref="D24:E24"/>
    <mergeCell ref="F24:G24"/>
    <mergeCell ref="H24:K24"/>
    <mergeCell ref="L24:M24"/>
    <mergeCell ref="N24:O24"/>
    <mergeCell ref="P24:S24"/>
    <mergeCell ref="AS23:AT23"/>
    <mergeCell ref="AU23:AV23"/>
    <mergeCell ref="AW23:AZ23"/>
    <mergeCell ref="BA23:BB23"/>
    <mergeCell ref="BC23:BD23"/>
    <mergeCell ref="X23:AA23"/>
    <mergeCell ref="AB23:AC23"/>
    <mergeCell ref="AD23:AE23"/>
    <mergeCell ref="AG23:AJ23"/>
    <mergeCell ref="AK23:AL23"/>
    <mergeCell ref="AM23:AN23"/>
    <mergeCell ref="BC22:BD22"/>
    <mergeCell ref="D23:E23"/>
    <mergeCell ref="F23:G23"/>
    <mergeCell ref="H23:K23"/>
    <mergeCell ref="L23:M23"/>
    <mergeCell ref="N23:O23"/>
    <mergeCell ref="P23:S23"/>
    <mergeCell ref="T23:U23"/>
    <mergeCell ref="V23:W23"/>
    <mergeCell ref="AK22:AL22"/>
    <mergeCell ref="AM22:AN22"/>
    <mergeCell ref="AO22:AR22"/>
    <mergeCell ref="AS22:AT22"/>
    <mergeCell ref="AU22:AV22"/>
    <mergeCell ref="AW22:AZ22"/>
    <mergeCell ref="T22:U22"/>
    <mergeCell ref="V22:W22"/>
    <mergeCell ref="X22:AA22"/>
    <mergeCell ref="AB22:AC22"/>
    <mergeCell ref="AD22:AE22"/>
    <mergeCell ref="AG22:AJ22"/>
    <mergeCell ref="D22:E22"/>
    <mergeCell ref="F22:G22"/>
    <mergeCell ref="AO23:AR23"/>
    <mergeCell ref="H22:K22"/>
    <mergeCell ref="L22:M22"/>
    <mergeCell ref="N22:O22"/>
    <mergeCell ref="P22:S22"/>
    <mergeCell ref="AO21:AR21"/>
    <mergeCell ref="AS21:AT21"/>
    <mergeCell ref="AU21:AV21"/>
    <mergeCell ref="AW21:AZ21"/>
    <mergeCell ref="BA21:BB21"/>
    <mergeCell ref="BA22:BB22"/>
    <mergeCell ref="BC21:BD21"/>
    <mergeCell ref="X21:AA21"/>
    <mergeCell ref="AB21:AC21"/>
    <mergeCell ref="AD21:AE21"/>
    <mergeCell ref="AG21:AJ21"/>
    <mergeCell ref="AK21:AL21"/>
    <mergeCell ref="AM21:AN21"/>
    <mergeCell ref="BA20:BB20"/>
    <mergeCell ref="BC20:BD20"/>
    <mergeCell ref="AM20:AN20"/>
    <mergeCell ref="AO20:AR20"/>
    <mergeCell ref="AS20:AT20"/>
    <mergeCell ref="AU20:AV20"/>
    <mergeCell ref="AW20:AZ20"/>
    <mergeCell ref="D21:E21"/>
    <mergeCell ref="F21:G21"/>
    <mergeCell ref="H21:K21"/>
    <mergeCell ref="L21:M21"/>
    <mergeCell ref="N21:O21"/>
    <mergeCell ref="P21:S21"/>
    <mergeCell ref="T21:U21"/>
    <mergeCell ref="V21:W21"/>
    <mergeCell ref="AK20:AL20"/>
    <mergeCell ref="T20:U20"/>
    <mergeCell ref="V20:W20"/>
    <mergeCell ref="X20:AA20"/>
    <mergeCell ref="AB20:AC20"/>
    <mergeCell ref="AD20:AE20"/>
    <mergeCell ref="AG20:AJ20"/>
    <mergeCell ref="D20:E20"/>
    <mergeCell ref="F20:G20"/>
    <mergeCell ref="H20:K20"/>
    <mergeCell ref="L20:M20"/>
    <mergeCell ref="N20:O20"/>
    <mergeCell ref="P20:S20"/>
    <mergeCell ref="AS19:AT19"/>
    <mergeCell ref="AU19:AV19"/>
    <mergeCell ref="AW19:AZ19"/>
    <mergeCell ref="BA19:BB19"/>
    <mergeCell ref="BC19:BD19"/>
    <mergeCell ref="X19:AA19"/>
    <mergeCell ref="AB19:AC19"/>
    <mergeCell ref="AD19:AE19"/>
    <mergeCell ref="AG19:AJ19"/>
    <mergeCell ref="AK19:AL19"/>
    <mergeCell ref="AM19:AN19"/>
    <mergeCell ref="BC18:BD18"/>
    <mergeCell ref="D19:E19"/>
    <mergeCell ref="F19:G19"/>
    <mergeCell ref="H19:K19"/>
    <mergeCell ref="L19:M19"/>
    <mergeCell ref="N19:O19"/>
    <mergeCell ref="P19:S19"/>
    <mergeCell ref="T19:U19"/>
    <mergeCell ref="V19:W19"/>
    <mergeCell ref="AK18:AL18"/>
    <mergeCell ref="AM18:AN18"/>
    <mergeCell ref="AO18:AR18"/>
    <mergeCell ref="AS18:AT18"/>
    <mergeCell ref="AU18:AV18"/>
    <mergeCell ref="AW18:AZ18"/>
    <mergeCell ref="T18:U18"/>
    <mergeCell ref="V18:W18"/>
    <mergeCell ref="X18:AA18"/>
    <mergeCell ref="AB18:AC18"/>
    <mergeCell ref="AD18:AE18"/>
    <mergeCell ref="AG18:AJ18"/>
    <mergeCell ref="D18:E18"/>
    <mergeCell ref="F18:G18"/>
    <mergeCell ref="AO19:AR19"/>
    <mergeCell ref="H18:K18"/>
    <mergeCell ref="L18:M18"/>
    <mergeCell ref="N18:O18"/>
    <mergeCell ref="P18:S18"/>
    <mergeCell ref="AO17:AR17"/>
    <mergeCell ref="AS17:AT17"/>
    <mergeCell ref="AU17:AV17"/>
    <mergeCell ref="AW17:AZ17"/>
    <mergeCell ref="BA17:BB17"/>
    <mergeCell ref="BA18:BB18"/>
    <mergeCell ref="BC17:BD17"/>
    <mergeCell ref="X17:AA17"/>
    <mergeCell ref="AB17:AC17"/>
    <mergeCell ref="AD17:AE17"/>
    <mergeCell ref="AG17:AJ17"/>
    <mergeCell ref="AK17:AL17"/>
    <mergeCell ref="AM17:AN17"/>
    <mergeCell ref="BA16:BB16"/>
    <mergeCell ref="BC16:BD16"/>
    <mergeCell ref="AM16:AN16"/>
    <mergeCell ref="AO16:AR16"/>
    <mergeCell ref="AS16:AT16"/>
    <mergeCell ref="AU16:AV16"/>
    <mergeCell ref="AW16:AZ16"/>
    <mergeCell ref="D17:E17"/>
    <mergeCell ref="F17:G17"/>
    <mergeCell ref="H17:K17"/>
    <mergeCell ref="L17:M17"/>
    <mergeCell ref="N17:O17"/>
    <mergeCell ref="P17:S17"/>
    <mergeCell ref="T17:U17"/>
    <mergeCell ref="V17:W17"/>
    <mergeCell ref="AK16:AL16"/>
    <mergeCell ref="T16:U16"/>
    <mergeCell ref="V16:W16"/>
    <mergeCell ref="X16:AA16"/>
    <mergeCell ref="AB16:AC16"/>
    <mergeCell ref="AD16:AE16"/>
    <mergeCell ref="AG16:AJ16"/>
    <mergeCell ref="D16:E16"/>
    <mergeCell ref="F16:G16"/>
    <mergeCell ref="H16:K16"/>
    <mergeCell ref="L16:M16"/>
    <mergeCell ref="N16:O16"/>
    <mergeCell ref="P16:S16"/>
    <mergeCell ref="AS15:AT15"/>
    <mergeCell ref="AU15:AV15"/>
    <mergeCell ref="AW15:AZ15"/>
    <mergeCell ref="BA15:BB15"/>
    <mergeCell ref="BC15:BD15"/>
    <mergeCell ref="X15:AA15"/>
    <mergeCell ref="AB15:AC15"/>
    <mergeCell ref="AD15:AE15"/>
    <mergeCell ref="AG15:AJ15"/>
    <mergeCell ref="AK15:AL15"/>
    <mergeCell ref="AM15:AN15"/>
    <mergeCell ref="BC14:BD14"/>
    <mergeCell ref="D15:E15"/>
    <mergeCell ref="F15:G15"/>
    <mergeCell ref="H15:K15"/>
    <mergeCell ref="L15:M15"/>
    <mergeCell ref="N15:O15"/>
    <mergeCell ref="P15:S15"/>
    <mergeCell ref="T15:U15"/>
    <mergeCell ref="V15:W15"/>
    <mergeCell ref="AK14:AL14"/>
    <mergeCell ref="AM14:AN14"/>
    <mergeCell ref="AO14:AR14"/>
    <mergeCell ref="AS14:AT14"/>
    <mergeCell ref="AU14:AV14"/>
    <mergeCell ref="AW14:AZ14"/>
    <mergeCell ref="T14:U14"/>
    <mergeCell ref="V14:W14"/>
    <mergeCell ref="X14:AA14"/>
    <mergeCell ref="AB14:AC14"/>
    <mergeCell ref="AD14:AE14"/>
    <mergeCell ref="AG14:AJ14"/>
    <mergeCell ref="D14:E14"/>
    <mergeCell ref="F14:G14"/>
    <mergeCell ref="AO15:AR15"/>
    <mergeCell ref="H14:K14"/>
    <mergeCell ref="L14:M14"/>
    <mergeCell ref="N14:O14"/>
    <mergeCell ref="P14:S14"/>
    <mergeCell ref="AO13:AR13"/>
    <mergeCell ref="AS13:AT13"/>
    <mergeCell ref="AU13:AV13"/>
    <mergeCell ref="AW13:AZ13"/>
    <mergeCell ref="BA13:BB13"/>
    <mergeCell ref="BA14:BB14"/>
    <mergeCell ref="BC13:BD13"/>
    <mergeCell ref="X13:AA13"/>
    <mergeCell ref="AB13:AC13"/>
    <mergeCell ref="AD13:AE13"/>
    <mergeCell ref="AG13:AJ13"/>
    <mergeCell ref="AK13:AL13"/>
    <mergeCell ref="AM13:AN13"/>
    <mergeCell ref="BA12:BB12"/>
    <mergeCell ref="BC12:BD12"/>
    <mergeCell ref="AM12:AN12"/>
    <mergeCell ref="AO12:AR12"/>
    <mergeCell ref="AS12:AT12"/>
    <mergeCell ref="AU12:AV12"/>
    <mergeCell ref="AW12:AZ12"/>
    <mergeCell ref="D13:E13"/>
    <mergeCell ref="F13:G13"/>
    <mergeCell ref="H13:K13"/>
    <mergeCell ref="L13:M13"/>
    <mergeCell ref="N13:O13"/>
    <mergeCell ref="P13:S13"/>
    <mergeCell ref="T13:U13"/>
    <mergeCell ref="V13:W13"/>
    <mergeCell ref="AK12:AL12"/>
    <mergeCell ref="T12:U12"/>
    <mergeCell ref="V12:W12"/>
    <mergeCell ref="X12:AA12"/>
    <mergeCell ref="AB12:AC12"/>
    <mergeCell ref="AD12:AE12"/>
    <mergeCell ref="AG12:AJ12"/>
    <mergeCell ref="D12:E12"/>
    <mergeCell ref="F12:G12"/>
    <mergeCell ref="H12:K12"/>
    <mergeCell ref="L12:M12"/>
    <mergeCell ref="N12:O12"/>
    <mergeCell ref="P12:S12"/>
    <mergeCell ref="AS11:AT11"/>
    <mergeCell ref="AU11:AV11"/>
    <mergeCell ref="AW11:AZ11"/>
    <mergeCell ref="BA11:BB11"/>
    <mergeCell ref="BC11:BD11"/>
    <mergeCell ref="X11:AA11"/>
    <mergeCell ref="AB11:AC11"/>
    <mergeCell ref="AD11:AE11"/>
    <mergeCell ref="AG11:AJ11"/>
    <mergeCell ref="AK11:AL11"/>
    <mergeCell ref="AM11:AN11"/>
    <mergeCell ref="BC10:BD10"/>
    <mergeCell ref="D11:E11"/>
    <mergeCell ref="F11:G11"/>
    <mergeCell ref="H11:K11"/>
    <mergeCell ref="L11:M11"/>
    <mergeCell ref="N11:O11"/>
    <mergeCell ref="P11:S11"/>
    <mergeCell ref="T11:U11"/>
    <mergeCell ref="V11:W11"/>
    <mergeCell ref="AK10:AL10"/>
    <mergeCell ref="AM10:AN10"/>
    <mergeCell ref="AO10:AR10"/>
    <mergeCell ref="AS10:AT10"/>
    <mergeCell ref="AU10:AV10"/>
    <mergeCell ref="AW10:AZ10"/>
    <mergeCell ref="T10:U10"/>
    <mergeCell ref="V10:W10"/>
    <mergeCell ref="X10:AA10"/>
    <mergeCell ref="AB10:AC10"/>
    <mergeCell ref="AD10:AE10"/>
    <mergeCell ref="AG10:AJ10"/>
    <mergeCell ref="D10:E10"/>
    <mergeCell ref="F10:G10"/>
    <mergeCell ref="AO11:AR11"/>
    <mergeCell ref="H10:K10"/>
    <mergeCell ref="L10:M10"/>
    <mergeCell ref="N10:O10"/>
    <mergeCell ref="P10:S10"/>
    <mergeCell ref="AO9:AR9"/>
    <mergeCell ref="AS9:AT9"/>
    <mergeCell ref="AU9:AV9"/>
    <mergeCell ref="AW9:AZ9"/>
    <mergeCell ref="BA9:BB9"/>
    <mergeCell ref="BA10:BB10"/>
    <mergeCell ref="BC9:BD9"/>
    <mergeCell ref="X9:AA9"/>
    <mergeCell ref="AB9:AC9"/>
    <mergeCell ref="AD9:AE9"/>
    <mergeCell ref="AG9:AJ9"/>
    <mergeCell ref="AK9:AL9"/>
    <mergeCell ref="AM9:AN9"/>
    <mergeCell ref="BA8:BB8"/>
    <mergeCell ref="BC8:BD8"/>
    <mergeCell ref="AM8:AN8"/>
    <mergeCell ref="AO8:AR8"/>
    <mergeCell ref="AS8:AT8"/>
    <mergeCell ref="AU8:AV8"/>
    <mergeCell ref="AW8:AZ8"/>
    <mergeCell ref="D9:E9"/>
    <mergeCell ref="F9:G9"/>
    <mergeCell ref="H9:K9"/>
    <mergeCell ref="L9:M9"/>
    <mergeCell ref="N9:O9"/>
    <mergeCell ref="P9:S9"/>
    <mergeCell ref="T9:U9"/>
    <mergeCell ref="V9:W9"/>
    <mergeCell ref="AK8:AL8"/>
    <mergeCell ref="T8:U8"/>
    <mergeCell ref="V8:W8"/>
    <mergeCell ref="X8:AA8"/>
    <mergeCell ref="AB8:AC8"/>
    <mergeCell ref="AD8:AE8"/>
    <mergeCell ref="AG8:AJ8"/>
    <mergeCell ref="D8:E8"/>
    <mergeCell ref="F8:G8"/>
    <mergeCell ref="H8:K8"/>
    <mergeCell ref="L8:M8"/>
    <mergeCell ref="N8:O8"/>
    <mergeCell ref="P8:S8"/>
    <mergeCell ref="AS7:AT7"/>
    <mergeCell ref="AU7:AV7"/>
    <mergeCell ref="AW7:AZ7"/>
    <mergeCell ref="BA7:BB7"/>
    <mergeCell ref="BC7:BD7"/>
    <mergeCell ref="X7:AA7"/>
    <mergeCell ref="AB7:AC7"/>
    <mergeCell ref="AD7:AE7"/>
    <mergeCell ref="AG7:AJ7"/>
    <mergeCell ref="AK7:AL7"/>
    <mergeCell ref="AM7:AN7"/>
    <mergeCell ref="BC6:BD6"/>
    <mergeCell ref="D7:E7"/>
    <mergeCell ref="F7:G7"/>
    <mergeCell ref="H7:K7"/>
    <mergeCell ref="L7:M7"/>
    <mergeCell ref="N7:O7"/>
    <mergeCell ref="P7:S7"/>
    <mergeCell ref="T7:U7"/>
    <mergeCell ref="V7:W7"/>
    <mergeCell ref="AK6:AL6"/>
    <mergeCell ref="AM6:AN6"/>
    <mergeCell ref="AO6:AR6"/>
    <mergeCell ref="AS6:AT6"/>
    <mergeCell ref="AU6:AV6"/>
    <mergeCell ref="AW6:AZ6"/>
    <mergeCell ref="T6:U6"/>
    <mergeCell ref="V6:W6"/>
    <mergeCell ref="X6:AA6"/>
    <mergeCell ref="AB6:AC6"/>
    <mergeCell ref="AD6:AE6"/>
    <mergeCell ref="AG6:AJ6"/>
    <mergeCell ref="D6:E6"/>
    <mergeCell ref="F6:G6"/>
    <mergeCell ref="AO7:AR7"/>
    <mergeCell ref="H6:K6"/>
    <mergeCell ref="L6:M6"/>
    <mergeCell ref="N6:O6"/>
    <mergeCell ref="P6:S6"/>
    <mergeCell ref="AO5:AR5"/>
    <mergeCell ref="AS5:AT5"/>
    <mergeCell ref="AU5:AV5"/>
    <mergeCell ref="AW5:AZ5"/>
    <mergeCell ref="BA5:BB5"/>
    <mergeCell ref="BA6:BB6"/>
    <mergeCell ref="BC5:BD5"/>
    <mergeCell ref="X5:AA5"/>
    <mergeCell ref="AB5:AC5"/>
    <mergeCell ref="AD5:AE5"/>
    <mergeCell ref="AG5:AJ5"/>
    <mergeCell ref="AK5:AL5"/>
    <mergeCell ref="AM5:AN5"/>
    <mergeCell ref="BA4:BB4"/>
    <mergeCell ref="BC4:BD4"/>
    <mergeCell ref="AM4:AN4"/>
    <mergeCell ref="AO4:AR4"/>
    <mergeCell ref="AS4:AT4"/>
    <mergeCell ref="AU4:AV4"/>
    <mergeCell ref="AW4:AZ4"/>
    <mergeCell ref="D5:E5"/>
    <mergeCell ref="F5:G5"/>
    <mergeCell ref="H5:K5"/>
    <mergeCell ref="L5:M5"/>
    <mergeCell ref="N5:O5"/>
    <mergeCell ref="P5:S5"/>
    <mergeCell ref="T5:U5"/>
    <mergeCell ref="V5:W5"/>
    <mergeCell ref="AK4:AL4"/>
    <mergeCell ref="T4:U4"/>
    <mergeCell ref="V4:W4"/>
    <mergeCell ref="X4:AA4"/>
    <mergeCell ref="AB4:AC4"/>
    <mergeCell ref="AD4:AE4"/>
    <mergeCell ref="AG4:AJ4"/>
    <mergeCell ref="D4:E4"/>
    <mergeCell ref="F4:G4"/>
    <mergeCell ref="H4:K4"/>
    <mergeCell ref="L4:M4"/>
    <mergeCell ref="N4:O4"/>
    <mergeCell ref="P4:S4"/>
    <mergeCell ref="AV1:BG1"/>
    <mergeCell ref="BB2:BC2"/>
    <mergeCell ref="D3:E3"/>
    <mergeCell ref="F3:G3"/>
    <mergeCell ref="H3:K3"/>
    <mergeCell ref="L3:M3"/>
    <mergeCell ref="N3:O3"/>
    <mergeCell ref="P3:S3"/>
    <mergeCell ref="T3:U3"/>
    <mergeCell ref="V3:W3"/>
    <mergeCell ref="AO3:AR3"/>
    <mergeCell ref="AS3:AT3"/>
    <mergeCell ref="AU3:AV3"/>
    <mergeCell ref="AW3:AZ3"/>
    <mergeCell ref="BA3:BB3"/>
    <mergeCell ref="BC3:BD3"/>
    <mergeCell ref="X3:AA3"/>
    <mergeCell ref="AB3:AC3"/>
    <mergeCell ref="AD3:AE3"/>
    <mergeCell ref="AG3:AJ3"/>
    <mergeCell ref="AK3:AL3"/>
    <mergeCell ref="AM3:AN3"/>
  </mergeCells>
  <phoneticPr fontId="4"/>
  <dataValidations count="9">
    <dataValidation type="list" allowBlank="1" showInputMessage="1" showErrorMessage="1" sqref="M55" xr:uid="{8DA3EE8F-95D3-4EB0-BD18-8E92A4B4527E}">
      <formula1>INDIRECT($BN$54)</formula1>
    </dataValidation>
    <dataValidation type="list" allowBlank="1" showInputMessage="1" showErrorMessage="1" sqref="L54:M54" xr:uid="{F6601BAA-20A8-41B1-B4BD-11EA170AF5A3}">
      <formula1>INDIRECT($BM$54)</formula1>
    </dataValidation>
    <dataValidation type="list" allowBlank="1" showInputMessage="1" showErrorMessage="1" sqref="J54:K54" xr:uid="{FD342B9A-5874-4872-894E-EB09D918595F}">
      <formula1>INDIRECT($BL$54)</formula1>
    </dataValidation>
    <dataValidation type="list" allowBlank="1" showInputMessage="1" showErrorMessage="1" sqref="H54:I54" xr:uid="{BC99BBAF-DCB9-4142-989C-AEBB3C16DDC0}">
      <formula1>INDIRECT($BK$54)</formula1>
    </dataValidation>
    <dataValidation type="list" allowBlank="1" showInputMessage="1" showErrorMessage="1" sqref="AG41:AG53 AH42:AI51" xr:uid="{F3E590DD-2954-4CA4-98E5-27812980E85F}">
      <formula1>INDIRECT($AG$40)</formula1>
    </dataValidation>
    <dataValidation type="list" allowBlank="1" showInputMessage="1" showErrorMessage="1" sqref="AW41:AW53 AX42:AY52" xr:uid="{DBA0D9F5-83FE-4069-8B09-CA56790FD875}">
      <formula1>INDIRECT($AW$40)</formula1>
    </dataValidation>
    <dataValidation type="list" allowBlank="1" showInputMessage="1" showErrorMessage="1" sqref="T4:T34 L4:L34 AB4:AB34" xr:uid="{D62096C1-F7E2-4FBA-A6A5-7A0DB542D655}">
      <formula1>INDIRECT($L$3)</formula1>
    </dataValidation>
    <dataValidation type="list" allowBlank="1" showInputMessage="1" showErrorMessage="1" sqref="AK4:AK34 AS4:AS34 BA4:BA34" xr:uid="{596E9E12-2B7E-458E-9F90-4D9FE6A47B6E}">
      <formula1>INDIRECT($AK$3)</formula1>
    </dataValidation>
    <dataValidation type="custom" showErrorMessage="1" error="上の”入所元”を選択してください" promptTitle="自動設定" prompt="上の”入所元”を選択してください" sqref="A38" xr:uid="{8AEBF4D3-8C80-407E-B497-B30AF564F32D}">
      <formula1>COUNTIF(L4:O34,"自宅")+COUNTIF(T4:W34,"自宅")+COUNTIF(AB4:AE34,"自宅")</formula1>
    </dataValidation>
  </dataValidations>
  <pageMargins left="0.2" right="0.2" top="0.2" bottom="0.2" header="0.2" footer="0.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85</vt:i4>
      </vt:variant>
    </vt:vector>
  </HeadingPairs>
  <TitlesOfParts>
    <vt:vector size="102" baseType="lpstr">
      <vt:lpstr>★使い方</vt:lpstr>
      <vt:lpstr>紹介元先 (年度)</vt:lpstr>
      <vt:lpstr>推移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</vt:lpstr>
      <vt:lpstr>2</vt:lpstr>
      <vt:lpstr>3</vt:lpstr>
      <vt:lpstr>回転率目安</vt:lpstr>
      <vt:lpstr>計算方法</vt:lpstr>
      <vt:lpstr>'1'!Print_Area</vt:lpstr>
      <vt:lpstr>'10'!Print_Area</vt:lpstr>
      <vt:lpstr>'11'!Print_Area</vt:lpstr>
      <vt:lpstr>'12'!Print_Area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計算方法!Print_Area</vt:lpstr>
      <vt:lpstr>'1'!ST配置</vt:lpstr>
      <vt:lpstr>'10'!ST配置</vt:lpstr>
      <vt:lpstr>'11'!ST配置</vt:lpstr>
      <vt:lpstr>'12'!ST配置</vt:lpstr>
      <vt:lpstr>'2'!ST配置</vt:lpstr>
      <vt:lpstr>'3'!ST配置</vt:lpstr>
      <vt:lpstr>'5'!ST配置</vt:lpstr>
      <vt:lpstr>'6'!ST配置</vt:lpstr>
      <vt:lpstr>'7'!ST配置</vt:lpstr>
      <vt:lpstr>'8'!ST配置</vt:lpstr>
      <vt:lpstr>'9'!ST配置</vt:lpstr>
      <vt:lpstr>ST配置</vt:lpstr>
      <vt:lpstr>'1'!ショートステイ</vt:lpstr>
      <vt:lpstr>'10'!ショートステイ</vt:lpstr>
      <vt:lpstr>'11'!ショートステイ</vt:lpstr>
      <vt:lpstr>'12'!ショートステイ</vt:lpstr>
      <vt:lpstr>'2'!ショートステイ</vt:lpstr>
      <vt:lpstr>'3'!ショートステイ</vt:lpstr>
      <vt:lpstr>'5'!ショートステイ</vt:lpstr>
      <vt:lpstr>'6'!ショートステイ</vt:lpstr>
      <vt:lpstr>'7'!ショートステイ</vt:lpstr>
      <vt:lpstr>'8'!ショートステイ</vt:lpstr>
      <vt:lpstr>'9'!ショートステイ</vt:lpstr>
      <vt:lpstr>ショートステイ</vt:lpstr>
      <vt:lpstr>'1'!通所リハ</vt:lpstr>
      <vt:lpstr>'10'!通所リハ</vt:lpstr>
      <vt:lpstr>'11'!通所リハ</vt:lpstr>
      <vt:lpstr>'12'!通所リハ</vt:lpstr>
      <vt:lpstr>'2'!通所リハ</vt:lpstr>
      <vt:lpstr>'3'!通所リハ</vt:lpstr>
      <vt:lpstr>'5'!通所リハ</vt:lpstr>
      <vt:lpstr>'6'!通所リハ</vt:lpstr>
      <vt:lpstr>'7'!通所リハ</vt:lpstr>
      <vt:lpstr>'8'!通所リハ</vt:lpstr>
      <vt:lpstr>'9'!通所リハ</vt:lpstr>
      <vt:lpstr>通所リハ</vt:lpstr>
      <vt:lpstr>'1'!転帰</vt:lpstr>
      <vt:lpstr>'10'!転帰</vt:lpstr>
      <vt:lpstr>'11'!転帰</vt:lpstr>
      <vt:lpstr>'12'!転帰</vt:lpstr>
      <vt:lpstr>'2'!転帰</vt:lpstr>
      <vt:lpstr>'3'!転帰</vt:lpstr>
      <vt:lpstr>'4'!転帰</vt:lpstr>
      <vt:lpstr>'5'!転帰</vt:lpstr>
      <vt:lpstr>'6'!転帰</vt:lpstr>
      <vt:lpstr>'7'!転帰</vt:lpstr>
      <vt:lpstr>'8'!転帰</vt:lpstr>
      <vt:lpstr>'9'!転帰</vt:lpstr>
      <vt:lpstr>'1'!入所元</vt:lpstr>
      <vt:lpstr>'10'!入所元</vt:lpstr>
      <vt:lpstr>'11'!入所元</vt:lpstr>
      <vt:lpstr>'12'!入所元</vt:lpstr>
      <vt:lpstr>'2'!入所元</vt:lpstr>
      <vt:lpstr>'3'!入所元</vt:lpstr>
      <vt:lpstr>'4'!入所元</vt:lpstr>
      <vt:lpstr>'5'!入所元</vt:lpstr>
      <vt:lpstr>'6'!入所元</vt:lpstr>
      <vt:lpstr>'7'!入所元</vt:lpstr>
      <vt:lpstr>'8'!入所元</vt:lpstr>
      <vt:lpstr>'9'!入所元</vt:lpstr>
      <vt:lpstr>'1'!訪問リハ</vt:lpstr>
      <vt:lpstr>'10'!訪問リハ</vt:lpstr>
      <vt:lpstr>'11'!訪問リハ</vt:lpstr>
      <vt:lpstr>'12'!訪問リハ</vt:lpstr>
      <vt:lpstr>'2'!訪問リハ</vt:lpstr>
      <vt:lpstr>'3'!訪問リハ</vt:lpstr>
      <vt:lpstr>'5'!訪問リハ</vt:lpstr>
      <vt:lpstr>'6'!訪問リハ</vt:lpstr>
      <vt:lpstr>'7'!訪問リハ</vt:lpstr>
      <vt:lpstr>'8'!訪問リハ</vt:lpstr>
      <vt:lpstr>'9'!訪問リハ</vt:lpstr>
      <vt:lpstr>訪問リハ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acc1</dc:creator>
  <cp:lastModifiedBy>frk04</cp:lastModifiedBy>
  <cp:lastPrinted>2021-12-15T06:53:18Z</cp:lastPrinted>
  <dcterms:created xsi:type="dcterms:W3CDTF">2015-11-30T23:55:42Z</dcterms:created>
  <dcterms:modified xsi:type="dcterms:W3CDTF">2021-12-28T03:41:34Z</dcterms:modified>
</cp:coreProperties>
</file>